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3" activeTab="3"/>
  </bookViews>
  <sheets>
    <sheet name="výdavky (4)" sheetId="1" r:id="rId1"/>
    <sheet name="výdavky (3)" sheetId="2" r:id="rId2"/>
    <sheet name="príjmy" sheetId="3" r:id="rId3"/>
    <sheet name="výdavky 2009 (1)" sheetId="4" r:id="rId4"/>
  </sheets>
  <definedNames>
    <definedName name="_xlnm.Print_Titles" localSheetId="1">'výdavky (3)'!$4:$8</definedName>
    <definedName name="_xlnm.Print_Titles" localSheetId="0">'výdavky (4)'!$4:$8</definedName>
    <definedName name="_xlnm.Print_Titles" localSheetId="3">'výdavky 2009 (1)'!$3:$7</definedName>
  </definedNames>
  <calcPr fullCalcOnLoad="1"/>
</workbook>
</file>

<file path=xl/sharedStrings.xml><?xml version="1.0" encoding="utf-8"?>
<sst xmlns="http://schemas.openxmlformats.org/spreadsheetml/2006/main" count="815" uniqueCount="310">
  <si>
    <t>Kapitálové výdavky spolu:</t>
  </si>
  <si>
    <t>01.1.1 Výdavky verejnej správy</t>
  </si>
  <si>
    <t>625 001</t>
  </si>
  <si>
    <t>625 002</t>
  </si>
  <si>
    <t>631 001</t>
  </si>
  <si>
    <t>633 002</t>
  </si>
  <si>
    <t>634 001</t>
  </si>
  <si>
    <t>635 001</t>
  </si>
  <si>
    <t>635 002</t>
  </si>
  <si>
    <t>637 001</t>
  </si>
  <si>
    <t>01.1.2 Finančná a rozpočtová oblasť</t>
  </si>
  <si>
    <t>01.3.3 Iné všeobecné služby /matrika/</t>
  </si>
  <si>
    <t>632 001</t>
  </si>
  <si>
    <t>04.5.1 Cestná doprava</t>
  </si>
  <si>
    <t>05.2.0 Nakladanie s odpad.vodami</t>
  </si>
  <si>
    <t>06.4.0 Verejné osvetlenie</t>
  </si>
  <si>
    <t>08.3.0 Vysielacie a vydavateľské služby</t>
  </si>
  <si>
    <t xml:space="preserve">10.1.2.3 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</si>
  <si>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</si>
  <si>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</si>
  <si>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</si>
  <si>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</si>
  <si>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</si>
  <si>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</si>
  <si>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</si>
  <si>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</si>
  <si>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</si>
  <si>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09.5.0.1 Zariadenia pre záujmové vzdelávanie</t>
  </si>
  <si>
    <t>Cestovné náhrady</t>
  </si>
  <si>
    <t>Energie, voda a komunikácie</t>
  </si>
  <si>
    <t>Rutinná a štandartná údržba</t>
  </si>
  <si>
    <t>Transfery v rámci verejnej správy</t>
  </si>
  <si>
    <t>Poistné a príspevok do poisťovní</t>
  </si>
  <si>
    <t>asistenti</t>
  </si>
  <si>
    <t>Bežné výdavky</t>
  </si>
  <si>
    <t>Kapitálové výdavky</t>
  </si>
  <si>
    <t>Mzdy, platy, sl.príjmy a ost.osobné vyrovnania</t>
  </si>
  <si>
    <t>v tis. Sk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</si>
  <si>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</si>
  <si>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</si>
  <si>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</si>
  <si>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</si>
  <si>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</si>
  <si>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</si>
  <si>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</si>
  <si>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</si>
  <si>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</si>
  <si>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</si>
  <si>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</si>
  <si>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</si>
  <si>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</si>
  <si>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</si>
  <si>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</si>
  <si>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</si>
  <si>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</si>
  <si>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</si>
  <si>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Softvér a licencie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</si>
  <si>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</si>
  <si>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</si>
  <si>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</si>
  <si>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</si>
  <si>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</si>
  <si>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</si>
  <si>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</si>
  <si>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</si>
  <si>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</si>
  <si>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Propagácia, reklama a inzercia</t>
  </si>
  <si>
    <t>Stravovanie</t>
  </si>
  <si>
    <t>Prídel do sociálneho fondu</t>
  </si>
  <si>
    <t>Poštové služby a telekomunikačné služby</t>
  </si>
  <si>
    <t>Telekomunikačne techniky</t>
  </si>
  <si>
    <t>Banke a pobočke zahraničnej banky</t>
  </si>
  <si>
    <t>Pracovné odevy, obuv a pracovné pomôcky</t>
  </si>
  <si>
    <t>Príspevkovej organizácii</t>
  </si>
  <si>
    <t>Jednotlivcovi</t>
  </si>
  <si>
    <t>Príjmové finančné operácie</t>
  </si>
  <si>
    <t>Vlastné príjmy RO s právnou subjektivitou</t>
  </si>
  <si>
    <t>Hospodárenie celkom</t>
  </si>
  <si>
    <t>Rozpočtové výdavky spolu</t>
  </si>
  <si>
    <t>Výdavkové finančné operácie</t>
  </si>
  <si>
    <t>03.2.0 Ochrana pred požiarmi</t>
  </si>
  <si>
    <t xml:space="preserve"> 04.7.3 Cestovný ruch </t>
  </si>
  <si>
    <t>05.1.0 Nakladanie s odpadmi</t>
  </si>
  <si>
    <t>08.2.0.9 Ostatné kultúrne služby vrátane kultúrnych domov</t>
  </si>
  <si>
    <t>08.4.0 Náboženské a iné spoločenské služby</t>
  </si>
  <si>
    <t>04.5.1.3 Správa a údržba ciest</t>
  </si>
  <si>
    <t>09.1.1.1  Predškolská výchova s bežnou starostlivosťou</t>
  </si>
  <si>
    <t xml:space="preserve">09.1.2.1 Základné vzdelanie s bežnou starostlivosťou </t>
  </si>
  <si>
    <t>10.2.0</t>
  </si>
  <si>
    <r>
      <t xml:space="preserve">           </t>
    </r>
    <r>
      <rPr>
        <b/>
        <sz val="12"/>
        <rFont val="Arial"/>
        <family val="2"/>
      </rPr>
      <t>NÁVRH ROZPOČTU NA ROKY 2007 - 2009</t>
    </r>
  </si>
  <si>
    <t>651 002  10</t>
  </si>
  <si>
    <t>651 002  20</t>
  </si>
  <si>
    <t>651 002  30</t>
  </si>
  <si>
    <t>632 001 20</t>
  </si>
  <si>
    <t>632 001 10</t>
  </si>
  <si>
    <t>642 014  10</t>
  </si>
  <si>
    <t>06.6.0 Bývanie a občianska vybavenosť inde neklasifikované</t>
  </si>
  <si>
    <t>08.1.0 Rekreačné a športové služby</t>
  </si>
  <si>
    <t>Reprezentačné-OcÚ, DPO, Deň deti</t>
  </si>
  <si>
    <t>Dopravné OcU, Autobus, Mikrobus</t>
  </si>
  <si>
    <t>Dialničné známky, poplatky</t>
  </si>
  <si>
    <t>Servis a údržba Fábia, Bus. Mikrobus</t>
  </si>
  <si>
    <t>Rezerva OZ</t>
  </si>
  <si>
    <t>Servis a údržba</t>
  </si>
  <si>
    <t>Členské známky</t>
  </si>
  <si>
    <t>Publikácie, brožúry</t>
  </si>
  <si>
    <t>Propagácia a reklama</t>
  </si>
  <si>
    <t>Všeobecný materiál-nádoby</t>
  </si>
  <si>
    <t>Poistné Liaz, Bobr</t>
  </si>
  <si>
    <t>Za uloženie a likvidáciu odpadu</t>
  </si>
  <si>
    <t>05.6.0 Príspevok Spoločnej úradovni</t>
  </si>
  <si>
    <t>Príspevok Spoločnej úradovní</t>
  </si>
  <si>
    <t>06.3.0 Bývanie a občianská vybavenosť</t>
  </si>
  <si>
    <t>Údržba vodovodov</t>
  </si>
  <si>
    <t>Energia, voda- DS, Bytovka, WC</t>
  </si>
  <si>
    <t>Standartná údražba-DS, Bytovka, WC</t>
  </si>
  <si>
    <t>Poistné bytovka</t>
  </si>
  <si>
    <t>Prispevok TJ</t>
  </si>
  <si>
    <t>08.2.0 Kultúrné služby</t>
  </si>
  <si>
    <t>Mzdy, platy a ostatné os. vyrovnania</t>
  </si>
  <si>
    <t>Poistné a odvody do pisťovní</t>
  </si>
  <si>
    <t>08.2.0.5 Knižnica</t>
  </si>
  <si>
    <t>Knihy</t>
  </si>
  <si>
    <t>Odmena knihovníka</t>
  </si>
  <si>
    <t>Palivo, mazivá-traktor a liaz</t>
  </si>
  <si>
    <t>Všeobecné služby-kanalizácia</t>
  </si>
  <si>
    <t>Kultúrné aktivity-Stretnutie Polhor</t>
  </si>
  <si>
    <t>Služby-Kul. Podujatia-Gajdovačka,Mikulaš</t>
  </si>
  <si>
    <t>Stretnutie s dôchodcami</t>
  </si>
  <si>
    <t>Kronika</t>
  </si>
  <si>
    <t>Miestny rozhlas-údržba</t>
  </si>
  <si>
    <t>Energie, voda a komunikácie-Dom smútku</t>
  </si>
  <si>
    <t>Rutinná a štandartná údržba-Dom smútku</t>
  </si>
  <si>
    <t>Čl. príspevky-ZMOS,ZMOBO,APAST,charita</t>
  </si>
  <si>
    <t>Originálne kom. 1-9 Or. Polhora</t>
  </si>
  <si>
    <t>Originálne kom. 1-4 Or. Polhora</t>
  </si>
  <si>
    <t>Prenesené komp. 1-9 Or. Polhora</t>
  </si>
  <si>
    <t>Prenesené komp. 1-4 Or. Polhora</t>
  </si>
  <si>
    <t>Vlastné príjmy školy-údržba</t>
  </si>
  <si>
    <t>Ostatné príjmy-motivač.,šk.pom.,strava,vzd.poukazy</t>
  </si>
  <si>
    <t>10.1.2.3 Ďalšie soc. služby-opatrovateľská služba</t>
  </si>
  <si>
    <t>čistiace prostriedky</t>
  </si>
  <si>
    <t>Pohreby v Rabči</t>
  </si>
  <si>
    <t xml:space="preserve">Spojnica Kostol-nižný koniec </t>
  </si>
  <si>
    <t>Rekonštrukcia a modernizácia KD</t>
  </si>
  <si>
    <t>Odmeny poslancom</t>
  </si>
  <si>
    <t>Dohody o vykonaní práce</t>
  </si>
  <si>
    <t>6.2.2  Rozvoj obcí - obecné služby</t>
  </si>
  <si>
    <t>Osobný príplatok</t>
  </si>
  <si>
    <t>Telefón</t>
  </si>
  <si>
    <t>Poistné, príspevky do poisťovní</t>
  </si>
  <si>
    <t>Cestovné výdavky</t>
  </si>
  <si>
    <t>Palivo-traktor, liaz</t>
  </si>
  <si>
    <t>Údržba, servis, PZP a ostatné</t>
  </si>
  <si>
    <t>Údržba kontajnerov, zastavok, verej. priest.</t>
  </si>
  <si>
    <t>Leasing traktora</t>
  </si>
  <si>
    <t xml:space="preserve">Územný plán obce </t>
  </si>
  <si>
    <t xml:space="preserve">Stravovanie </t>
  </si>
  <si>
    <t>Tarifný plat - Marlenga, Kubuliak,PVNPM</t>
  </si>
  <si>
    <t>10.1.2.3 Sociálne zabezpečenie-opatrovateľská služba</t>
  </si>
  <si>
    <t>Mzdy, platy a os. osobné vyrovnania</t>
  </si>
  <si>
    <t>Nájomné za nájom-poštový priečinok</t>
  </si>
  <si>
    <t>Všeobecný materiál-kancel.potreby,tlačiva</t>
  </si>
  <si>
    <t>Knihy,časopisy,noviny,učebnice</t>
  </si>
  <si>
    <t xml:space="preserve">Školenia, kurzy, semináre, porady, </t>
  </si>
  <si>
    <t>Všeobecné služby-zhot.klúčov,pečiatok,tonery</t>
  </si>
  <si>
    <t>Špeciálne služby-BOP</t>
  </si>
  <si>
    <t>Poistné-majetku OcÚ</t>
  </si>
  <si>
    <t>Kolkové známky</t>
  </si>
  <si>
    <t>Poplatky notarské,súdne</t>
  </si>
  <si>
    <t>Poplatky banke</t>
  </si>
  <si>
    <t>Prevádzkové stroje, prístroje, zariadenia</t>
  </si>
  <si>
    <t>Odmeny zamestnancov mimop.pomeru</t>
  </si>
  <si>
    <t>Všeobecné služby-revizie, kontroly</t>
  </si>
  <si>
    <t>Poistné-požiarníkov</t>
  </si>
  <si>
    <t>Dopravné-nafta</t>
  </si>
  <si>
    <t>Poistenie-PZP</t>
  </si>
  <si>
    <t>Všeobecný materiál-posypový materiál</t>
  </si>
  <si>
    <t>Rutinná a štandartná údržba-ciest</t>
  </si>
  <si>
    <t>Palivo a mazivá-Liaz, Bobr</t>
  </si>
  <si>
    <t>633        111</t>
  </si>
  <si>
    <t>Tovary a služby-prac. náradie-MOS</t>
  </si>
  <si>
    <t>Tovary a služby-prac. náradie,čistiace potreby</t>
  </si>
  <si>
    <t>637       111</t>
  </si>
  <si>
    <t>Poistenie MOS</t>
  </si>
  <si>
    <t>VO - vianočná výzdoba</t>
  </si>
  <si>
    <t>Poistné-bytovka</t>
  </si>
  <si>
    <t>Materiál-čistiace potreby</t>
  </si>
  <si>
    <t>Dopravné-Avia,nafta,údžba,PZP</t>
  </si>
  <si>
    <t>Rutinná a štandartná údržba ihriska</t>
  </si>
  <si>
    <t>Cestovné</t>
  </si>
  <si>
    <t>Energia, voda</t>
  </si>
  <si>
    <t>Materiál-uhlie, svadobka</t>
  </si>
  <si>
    <t>Údržba-spotrebičov</t>
  </si>
  <si>
    <t>Všeobecný materiál-tlač novin</t>
  </si>
  <si>
    <t>Energie-Dom smutku</t>
  </si>
  <si>
    <t>Budov, objektov alebo ich častí-cintorín</t>
  </si>
  <si>
    <t>Real.nových stavieb-parovisko,cesta - cintorín</t>
  </si>
  <si>
    <t>Rekonštrukcia a modernizácia - TJ-ihrisko</t>
  </si>
  <si>
    <t>strana 1</t>
  </si>
  <si>
    <t>strana 2</t>
  </si>
  <si>
    <t>strana 3</t>
  </si>
  <si>
    <t>strana 4</t>
  </si>
  <si>
    <t>Nákup fekálneho voza, nosič kontajnerov</t>
  </si>
  <si>
    <t>06.3.0 zásobovanie vodou</t>
  </si>
  <si>
    <t>Sihelné-Or. Polhora-prepojenie vodovodov</t>
  </si>
  <si>
    <t>príspevok pre nevidiacich</t>
  </si>
  <si>
    <t>úprava rozpočtu 1</t>
  </si>
  <si>
    <t>úprava rozpočtu 2</t>
  </si>
  <si>
    <t>Servis a údržba-Liaz, Bobrfekál a nosič</t>
  </si>
  <si>
    <t>Rozšírenie vodovodu Or. Polhora</t>
  </si>
  <si>
    <t>návrh 1</t>
  </si>
  <si>
    <r>
      <t xml:space="preserve">           </t>
    </r>
    <r>
      <rPr>
        <b/>
        <sz val="12"/>
        <rFont val="Arial"/>
        <family val="2"/>
      </rPr>
      <t>NÁVRH ROZPOČTU NA ROKY 2008 - 2010</t>
    </r>
  </si>
  <si>
    <t>Za spracovanie projektov</t>
  </si>
  <si>
    <t>Geonetrické plány</t>
  </si>
  <si>
    <t>621        111</t>
  </si>
  <si>
    <t>611        111</t>
  </si>
  <si>
    <t>Splátky úrokov z úveru</t>
  </si>
  <si>
    <t xml:space="preserve">Splátky úveru </t>
  </si>
  <si>
    <t>01.7.0 Transakcie verejného dlhu</t>
  </si>
  <si>
    <t>Hospodárenie celkom -schodok, + prebytok</t>
  </si>
  <si>
    <t>€</t>
  </si>
  <si>
    <t>elektrika</t>
  </si>
  <si>
    <t>teplo</t>
  </si>
  <si>
    <t>voda</t>
  </si>
  <si>
    <t>Reprezentačné</t>
  </si>
  <si>
    <t>Palivo, benzin, nafta</t>
  </si>
  <si>
    <t>Dopravné</t>
  </si>
  <si>
    <t>Rutinná údržba výp.techniky,softwér</t>
  </si>
  <si>
    <t>Údržba telekomun.techniky</t>
  </si>
  <si>
    <t>Údržba hasiacich prístrojov, budov</t>
  </si>
  <si>
    <t>Všeobec.služby-</t>
  </si>
  <si>
    <t>špeciálne služby - audit</t>
  </si>
  <si>
    <t>Poistné- požiarnikov, budovy</t>
  </si>
  <si>
    <t>Sihelník</t>
  </si>
  <si>
    <t>Doprava Rabčan</t>
  </si>
  <si>
    <t>Tarifný plat</t>
  </si>
  <si>
    <t xml:space="preserve">Všeobecný materiál  </t>
  </si>
  <si>
    <t>Pracovné oblečenie, obuv</t>
  </si>
  <si>
    <t>Verejná zeleň - údržba</t>
  </si>
  <si>
    <t>06.3.0 Vodovod</t>
  </si>
  <si>
    <t>energia/elek/</t>
  </si>
  <si>
    <t>údržba vodovodu</t>
  </si>
  <si>
    <t xml:space="preserve">Údržba </t>
  </si>
  <si>
    <t>Doprava futbalistov</t>
  </si>
  <si>
    <t>Príspevok TJ</t>
  </si>
  <si>
    <t>Príspevok tenisový oddiel</t>
  </si>
  <si>
    <t>KULTÚRNY DOM</t>
  </si>
  <si>
    <t>Folklórne slávnosti</t>
  </si>
  <si>
    <t>Deň matiek</t>
  </si>
  <si>
    <t>Deň deti</t>
  </si>
  <si>
    <t>Sihelské Turbo</t>
  </si>
  <si>
    <t>Príspevok speváckemu zboru</t>
  </si>
  <si>
    <t>Miestny rozhlas</t>
  </si>
  <si>
    <t>Údržba MR</t>
  </si>
  <si>
    <t>Členské príspevky - ZMOS, ZMOBO....</t>
  </si>
  <si>
    <t>Sociálna pomoc- havarijný stav</t>
  </si>
  <si>
    <t>Elektrika, teplo</t>
  </si>
  <si>
    <t>Knihy, časopisy</t>
  </si>
  <si>
    <t>Doprava deti</t>
  </si>
  <si>
    <t>Údržba výpočtovej techniky</t>
  </si>
  <si>
    <t>Údržba budovy</t>
  </si>
  <si>
    <t>Príspevok do SF</t>
  </si>
  <si>
    <t>Príspevok Rada školy</t>
  </si>
  <si>
    <t>Príspevok klub</t>
  </si>
  <si>
    <t>09.6.0.1 Školská jedáleň</t>
  </si>
  <si>
    <t>10.2.0.2 Dôchodcovia</t>
  </si>
  <si>
    <t xml:space="preserve">Stravné </t>
  </si>
  <si>
    <t>Výstavba ihriska</t>
  </si>
  <si>
    <t>Bytové hospodárstvo</t>
  </si>
  <si>
    <t>Príspevok na orgán</t>
  </si>
  <si>
    <t>Starosta obce: Bc. Jozef Gabriel</t>
  </si>
  <si>
    <t>Kontrolórka obce: Anna Luscoňová</t>
  </si>
  <si>
    <t>Ekonómka obce: Bc. Vlasta Kutláková</t>
  </si>
  <si>
    <t>0.3.2.0</t>
  </si>
  <si>
    <t>Požiarna ochrana</t>
  </si>
  <si>
    <t>Nákup čerpadla</t>
  </si>
  <si>
    <t>zakúpenie vodomerov</t>
  </si>
  <si>
    <t>Príspevok DP-</t>
  </si>
  <si>
    <t>VPP</t>
  </si>
  <si>
    <t>Rutinná a štand.údržba -zimná údržba</t>
  </si>
  <si>
    <t>Energie telocvičňa,ihrisko</t>
  </si>
  <si>
    <t>Údržba KD</t>
  </si>
  <si>
    <t>Príspevok našim folkl.súborom</t>
  </si>
  <si>
    <t>Príspevok opatr.služba, Spišska charita</t>
  </si>
  <si>
    <t>Rekonštrukcia PZ</t>
  </si>
  <si>
    <t>0.6.2.0</t>
  </si>
  <si>
    <t>Rekonštrukcia BJ-215</t>
  </si>
  <si>
    <t>Rekonštrukcia BJ-zateplenie</t>
  </si>
  <si>
    <t>Projekty IBV oproti kostolu</t>
  </si>
  <si>
    <t>Násyp cesty</t>
  </si>
  <si>
    <t>0.6.3.0</t>
  </si>
  <si>
    <t>Vodovod</t>
  </si>
  <si>
    <t>Výstavba vodovodu</t>
  </si>
  <si>
    <t>08.4.0.</t>
  </si>
  <si>
    <t>Náboženské a iné spoločeské služby</t>
  </si>
  <si>
    <t>Bežné výdavky + finančné operácie</t>
  </si>
  <si>
    <t>rekonštrukcia futbalového ihriska</t>
  </si>
  <si>
    <t>výkup pozemkov pod futbalové ihrisko</t>
  </si>
  <si>
    <t>09.1.1.1.</t>
  </si>
  <si>
    <t>Materská škola</t>
  </si>
  <si>
    <t>Výkup pozemku v areáli MŠ</t>
  </si>
  <si>
    <t>Príspevok na opravu kaplniek</t>
  </si>
  <si>
    <t>Energie- dom smútku</t>
  </si>
  <si>
    <t>Kapitálové príjmy</t>
  </si>
  <si>
    <t>Rekonštrukcia 14-BJ zateplenie</t>
  </si>
  <si>
    <t>Výmena okien</t>
  </si>
  <si>
    <t>Výstavba triedy pre MŠ</t>
  </si>
  <si>
    <t>Výstavba chodníkov</t>
  </si>
  <si>
    <t>ROZPOČET OBCE SIHELNÉ NA ROK 2009 - výdavky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</si>
</sst>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\2\5\3\5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8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32" xfId="0" applyFont="1" applyFill="1" applyBorder="1" applyAlignment="1">
      <alignment horizontal="left"/>
    </xf>
    <xf numFmtId="0" fontId="10" fillId="0" borderId="33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35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7" xfId="0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7" fillId="0" borderId="39" xfId="0" applyFont="1" applyFill="1" applyBorder="1" applyAlignment="1">
      <alignment/>
    </xf>
    <xf numFmtId="0" fontId="4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vertical="center" wrapText="1"/>
    </xf>
    <xf numFmtId="0" fontId="4" fillId="33" borderId="43" xfId="0" applyFont="1" applyFill="1" applyBorder="1" applyAlignment="1">
      <alignment horizontal="left" vertical="center"/>
    </xf>
    <xf numFmtId="0" fontId="7" fillId="33" borderId="44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center" wrapText="1"/>
    </xf>
    <xf numFmtId="0" fontId="11" fillId="34" borderId="35" xfId="0" applyFont="1" applyFill="1" applyBorder="1" applyAlignment="1">
      <alignment horizontal="left"/>
    </xf>
    <xf numFmtId="0" fontId="0" fillId="34" borderId="30" xfId="0" applyFont="1" applyFill="1" applyBorder="1" applyAlignment="1">
      <alignment/>
    </xf>
    <xf numFmtId="3" fontId="11" fillId="34" borderId="11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4" xfId="0" applyFont="1" applyFill="1" applyBorder="1" applyAlignment="1">
      <alignment horizontal="left"/>
    </xf>
    <xf numFmtId="0" fontId="7" fillId="35" borderId="15" xfId="0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 horizontal="right"/>
    </xf>
    <xf numFmtId="3" fontId="9" fillId="35" borderId="18" xfId="0" applyNumberFormat="1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23" xfId="0" applyFont="1" applyFill="1" applyBorder="1" applyAlignment="1">
      <alignment/>
    </xf>
    <xf numFmtId="0" fontId="4" fillId="36" borderId="46" xfId="0" applyFont="1" applyFill="1" applyBorder="1" applyAlignment="1">
      <alignment horizontal="left"/>
    </xf>
    <xf numFmtId="0" fontId="4" fillId="36" borderId="47" xfId="0" applyFont="1" applyFill="1" applyBorder="1" applyAlignment="1">
      <alignment/>
    </xf>
    <xf numFmtId="3" fontId="4" fillId="36" borderId="48" xfId="0" applyNumberFormat="1" applyFont="1" applyFill="1" applyBorder="1" applyAlignment="1">
      <alignment/>
    </xf>
    <xf numFmtId="0" fontId="7" fillId="36" borderId="47" xfId="0" applyFont="1" applyFill="1" applyBorder="1" applyAlignment="1">
      <alignment/>
    </xf>
    <xf numFmtId="3" fontId="4" fillId="36" borderId="49" xfId="0" applyNumberFormat="1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7" fillId="36" borderId="15" xfId="0" applyFont="1" applyFill="1" applyBorder="1" applyAlignment="1">
      <alignment/>
    </xf>
    <xf numFmtId="3" fontId="4" fillId="36" borderId="18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/>
    </xf>
    <xf numFmtId="0" fontId="7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wrapText="1"/>
    </xf>
    <xf numFmtId="0" fontId="15" fillId="33" borderId="50" xfId="0" applyFont="1" applyFill="1" applyBorder="1" applyAlignment="1">
      <alignment/>
    </xf>
    <xf numFmtId="0" fontId="12" fillId="33" borderId="37" xfId="0" applyFont="1" applyFill="1" applyBorder="1" applyAlignment="1">
      <alignment horizontal="left"/>
    </xf>
    <xf numFmtId="0" fontId="12" fillId="33" borderId="37" xfId="0" applyFont="1" applyFill="1" applyBorder="1" applyAlignment="1">
      <alignment wrapText="1"/>
    </xf>
    <xf numFmtId="3" fontId="12" fillId="33" borderId="51" xfId="0" applyNumberFormat="1" applyFont="1" applyFill="1" applyBorder="1" applyAlignment="1">
      <alignment/>
    </xf>
    <xf numFmtId="0" fontId="11" fillId="33" borderId="52" xfId="0" applyFont="1" applyFill="1" applyBorder="1" applyAlignment="1">
      <alignment horizontal="left"/>
    </xf>
    <xf numFmtId="0" fontId="7" fillId="33" borderId="53" xfId="0" applyFont="1" applyFill="1" applyBorder="1" applyAlignment="1">
      <alignment/>
    </xf>
    <xf numFmtId="3" fontId="11" fillId="33" borderId="49" xfId="0" applyNumberFormat="1" applyFont="1" applyFill="1" applyBorder="1" applyAlignment="1">
      <alignment/>
    </xf>
    <xf numFmtId="0" fontId="11" fillId="34" borderId="54" xfId="0" applyFont="1" applyFill="1" applyBorder="1" applyAlignment="1">
      <alignment horizontal="left"/>
    </xf>
    <xf numFmtId="0" fontId="11" fillId="34" borderId="54" xfId="0" applyFont="1" applyFill="1" applyBorder="1" applyAlignment="1">
      <alignment wrapText="1"/>
    </xf>
    <xf numFmtId="0" fontId="11" fillId="34" borderId="52" xfId="0" applyFont="1" applyFill="1" applyBorder="1" applyAlignment="1">
      <alignment/>
    </xf>
    <xf numFmtId="0" fontId="11" fillId="34" borderId="35" xfId="0" applyFont="1" applyFill="1" applyBorder="1" applyAlignment="1">
      <alignment/>
    </xf>
    <xf numFmtId="0" fontId="11" fillId="34" borderId="30" xfId="0" applyFont="1" applyFill="1" applyBorder="1" applyAlignment="1">
      <alignment horizontal="left"/>
    </xf>
    <xf numFmtId="0" fontId="11" fillId="34" borderId="30" xfId="0" applyFont="1" applyFill="1" applyBorder="1" applyAlignment="1">
      <alignment wrapText="1"/>
    </xf>
    <xf numFmtId="3" fontId="11" fillId="34" borderId="11" xfId="0" applyNumberFormat="1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0" xfId="0" applyFont="1" applyFill="1" applyBorder="1" applyAlignment="1">
      <alignment horizontal="left"/>
    </xf>
    <xf numFmtId="0" fontId="9" fillId="35" borderId="30" xfId="0" applyFont="1" applyFill="1" applyBorder="1" applyAlignment="1">
      <alignment wrapText="1"/>
    </xf>
    <xf numFmtId="3" fontId="4" fillId="35" borderId="11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14" fontId="9" fillId="35" borderId="35" xfId="0" applyNumberFormat="1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4" fillId="35" borderId="30" xfId="0" applyFont="1" applyFill="1" applyBorder="1" applyAlignment="1">
      <alignment horizontal="left"/>
    </xf>
    <xf numFmtId="3" fontId="9" fillId="35" borderId="11" xfId="0" applyNumberFormat="1" applyFont="1" applyFill="1" applyBorder="1" applyAlignment="1">
      <alignment/>
    </xf>
    <xf numFmtId="0" fontId="7" fillId="35" borderId="30" xfId="0" applyFont="1" applyFill="1" applyBorder="1" applyAlignment="1">
      <alignment horizontal="left"/>
    </xf>
    <xf numFmtId="0" fontId="7" fillId="35" borderId="30" xfId="0" applyFont="1" applyFill="1" applyBorder="1" applyAlignment="1">
      <alignment wrapText="1"/>
    </xf>
    <xf numFmtId="3" fontId="7" fillId="35" borderId="30" xfId="0" applyNumberFormat="1" applyFont="1" applyFill="1" applyBorder="1" applyAlignment="1">
      <alignment horizontal="left"/>
    </xf>
    <xf numFmtId="14" fontId="4" fillId="35" borderId="35" xfId="0" applyNumberFormat="1" applyFont="1" applyFill="1" applyBorder="1" applyAlignment="1">
      <alignment/>
    </xf>
    <xf numFmtId="0" fontId="9" fillId="35" borderId="55" xfId="0" applyFont="1" applyFill="1" applyBorder="1" applyAlignment="1">
      <alignment/>
    </xf>
    <xf numFmtId="0" fontId="7" fillId="35" borderId="56" xfId="0" applyFont="1" applyFill="1" applyBorder="1" applyAlignment="1">
      <alignment horizontal="left"/>
    </xf>
    <xf numFmtId="0" fontId="7" fillId="35" borderId="57" xfId="0" applyFont="1" applyFill="1" applyBorder="1" applyAlignment="1">
      <alignment wrapText="1"/>
    </xf>
    <xf numFmtId="0" fontId="4" fillId="35" borderId="57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/>
    </xf>
    <xf numFmtId="3" fontId="4" fillId="35" borderId="13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7" fillId="35" borderId="11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 horizontal="left"/>
    </xf>
    <xf numFmtId="3" fontId="7" fillId="35" borderId="11" xfId="0" applyNumberFormat="1" applyFont="1" applyFill="1" applyBorder="1" applyAlignment="1">
      <alignment/>
    </xf>
    <xf numFmtId="0" fontId="11" fillId="34" borderId="58" xfId="0" applyFont="1" applyFill="1" applyBorder="1" applyAlignment="1">
      <alignment horizontal="left"/>
    </xf>
    <xf numFmtId="0" fontId="0" fillId="34" borderId="59" xfId="0" applyFont="1" applyFill="1" applyBorder="1" applyAlignment="1">
      <alignment/>
    </xf>
    <xf numFmtId="3" fontId="11" fillId="34" borderId="6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3" fontId="7" fillId="0" borderId="6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9" fillId="37" borderId="35" xfId="0" applyFont="1" applyFill="1" applyBorder="1" applyAlignment="1">
      <alignment/>
    </xf>
    <xf numFmtId="3" fontId="10" fillId="37" borderId="30" xfId="0" applyNumberFormat="1" applyFont="1" applyFill="1" applyBorder="1" applyAlignment="1">
      <alignment horizontal="left"/>
    </xf>
    <xf numFmtId="0" fontId="10" fillId="37" borderId="30" xfId="0" applyFont="1" applyFill="1" applyBorder="1" applyAlignment="1">
      <alignment wrapText="1"/>
    </xf>
    <xf numFmtId="0" fontId="7" fillId="38" borderId="11" xfId="0" applyFont="1" applyFill="1" applyBorder="1" applyAlignment="1">
      <alignment/>
    </xf>
    <xf numFmtId="0" fontId="7" fillId="38" borderId="62" xfId="0" applyFont="1" applyFill="1" applyBorder="1" applyAlignment="1">
      <alignment/>
    </xf>
    <xf numFmtId="3" fontId="10" fillId="38" borderId="63" xfId="0" applyNumberFormat="1" applyFont="1" applyFill="1" applyBorder="1" applyAlignment="1">
      <alignment horizontal="left"/>
    </xf>
    <xf numFmtId="0" fontId="10" fillId="38" borderId="64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38" borderId="13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/>
    </xf>
    <xf numFmtId="0" fontId="7" fillId="38" borderId="0" xfId="0" applyFont="1" applyFill="1" applyBorder="1" applyAlignment="1">
      <alignment vertical="center" wrapText="1"/>
    </xf>
    <xf numFmtId="3" fontId="9" fillId="38" borderId="60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0" fontId="0" fillId="38" borderId="30" xfId="0" applyFill="1" applyBorder="1" applyAlignment="1">
      <alignment horizontal="left" vertical="top"/>
    </xf>
    <xf numFmtId="0" fontId="0" fillId="38" borderId="62" xfId="0" applyFill="1" applyBorder="1" applyAlignment="1">
      <alignment horizontal="left" vertical="top"/>
    </xf>
    <xf numFmtId="0" fontId="0" fillId="38" borderId="63" xfId="0" applyFill="1" applyBorder="1" applyAlignment="1">
      <alignment horizontal="left" vertical="top"/>
    </xf>
    <xf numFmtId="0" fontId="0" fillId="38" borderId="64" xfId="0" applyFill="1" applyBorder="1" applyAlignment="1">
      <alignment horizontal="left" vertical="top"/>
    </xf>
    <xf numFmtId="0" fontId="4" fillId="37" borderId="62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3" fontId="9" fillId="38" borderId="63" xfId="0" applyNumberFormat="1" applyFont="1" applyFill="1" applyBorder="1" applyAlignment="1">
      <alignment horizontal="left"/>
    </xf>
    <xf numFmtId="0" fontId="9" fillId="38" borderId="64" xfId="0" applyFont="1" applyFill="1" applyBorder="1" applyAlignment="1">
      <alignment wrapText="1"/>
    </xf>
    <xf numFmtId="0" fontId="4" fillId="38" borderId="62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9" fillId="38" borderId="62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3" fontId="7" fillId="0" borderId="63" xfId="0" applyNumberFormat="1" applyFont="1" applyFill="1" applyBorder="1" applyAlignment="1">
      <alignment horizontal="left"/>
    </xf>
    <xf numFmtId="0" fontId="7" fillId="0" borderId="65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9" fillId="0" borderId="55" xfId="0" applyFont="1" applyFill="1" applyBorder="1" applyAlignment="1">
      <alignment/>
    </xf>
    <xf numFmtId="0" fontId="9" fillId="0" borderId="63" xfId="0" applyFont="1" applyFill="1" applyBorder="1" applyAlignment="1">
      <alignment horizontal="left"/>
    </xf>
    <xf numFmtId="0" fontId="9" fillId="0" borderId="64" xfId="0" applyFont="1" applyFill="1" applyBorder="1" applyAlignment="1">
      <alignment wrapText="1"/>
    </xf>
    <xf numFmtId="0" fontId="9" fillId="0" borderId="64" xfId="0" applyFont="1" applyFill="1" applyBorder="1" applyAlignment="1">
      <alignment/>
    </xf>
    <xf numFmtId="3" fontId="9" fillId="0" borderId="63" xfId="0" applyNumberFormat="1" applyFont="1" applyFill="1" applyBorder="1" applyAlignment="1">
      <alignment horizontal="left"/>
    </xf>
    <xf numFmtId="0" fontId="7" fillId="0" borderId="63" xfId="0" applyFont="1" applyFill="1" applyBorder="1" applyAlignment="1">
      <alignment horizontal="left"/>
    </xf>
    <xf numFmtId="3" fontId="4" fillId="0" borderId="63" xfId="0" applyNumberFormat="1" applyFont="1" applyFill="1" applyBorder="1" applyAlignment="1">
      <alignment horizontal="left"/>
    </xf>
    <xf numFmtId="0" fontId="9" fillId="35" borderId="63" xfId="0" applyFont="1" applyFill="1" applyBorder="1" applyAlignment="1">
      <alignment horizontal="left"/>
    </xf>
    <xf numFmtId="0" fontId="9" fillId="35" borderId="64" xfId="0" applyFont="1" applyFill="1" applyBorder="1" applyAlignment="1">
      <alignment wrapText="1"/>
    </xf>
    <xf numFmtId="0" fontId="4" fillId="35" borderId="55" xfId="0" applyFont="1" applyFill="1" applyBorder="1" applyAlignment="1">
      <alignment/>
    </xf>
    <xf numFmtId="0" fontId="7" fillId="35" borderId="63" xfId="0" applyFont="1" applyFill="1" applyBorder="1" applyAlignment="1">
      <alignment horizontal="left"/>
    </xf>
    <xf numFmtId="0" fontId="7" fillId="35" borderId="64" xfId="0" applyFont="1" applyFill="1" applyBorder="1" applyAlignment="1">
      <alignment wrapText="1"/>
    </xf>
    <xf numFmtId="0" fontId="4" fillId="0" borderId="55" xfId="0" applyFont="1" applyFill="1" applyBorder="1" applyAlignment="1">
      <alignment/>
    </xf>
    <xf numFmtId="14" fontId="9" fillId="0" borderId="55" xfId="0" applyNumberFormat="1" applyFont="1" applyFill="1" applyBorder="1" applyAlignment="1">
      <alignment/>
    </xf>
    <xf numFmtId="14" fontId="9" fillId="0" borderId="55" xfId="0" applyNumberFormat="1" applyFont="1" applyFill="1" applyBorder="1" applyAlignment="1">
      <alignment/>
    </xf>
    <xf numFmtId="49" fontId="9" fillId="0" borderId="55" xfId="0" applyNumberFormat="1" applyFont="1" applyFill="1" applyBorder="1" applyAlignment="1">
      <alignment/>
    </xf>
    <xf numFmtId="0" fontId="9" fillId="0" borderId="63" xfId="0" applyFont="1" applyFill="1" applyBorder="1" applyAlignment="1">
      <alignment wrapText="1"/>
    </xf>
    <xf numFmtId="3" fontId="4" fillId="0" borderId="63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0" fontId="10" fillId="0" borderId="55" xfId="0" applyFont="1" applyFill="1" applyBorder="1" applyAlignment="1">
      <alignment/>
    </xf>
    <xf numFmtId="3" fontId="10" fillId="0" borderId="63" xfId="0" applyNumberFormat="1" applyFont="1" applyFill="1" applyBorder="1" applyAlignment="1">
      <alignment horizontal="left"/>
    </xf>
    <xf numFmtId="0" fontId="10" fillId="0" borderId="64" xfId="0" applyFont="1" applyFill="1" applyBorder="1" applyAlignment="1">
      <alignment wrapText="1"/>
    </xf>
    <xf numFmtId="14" fontId="7" fillId="0" borderId="55" xfId="0" applyNumberFormat="1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3" fontId="9" fillId="37" borderId="11" xfId="0" applyNumberFormat="1" applyFont="1" applyFill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3" fontId="9" fillId="38" borderId="11" xfId="0" applyNumberFormat="1" applyFont="1" applyFill="1" applyBorder="1" applyAlignment="1">
      <alignment/>
    </xf>
    <xf numFmtId="0" fontId="9" fillId="38" borderId="55" xfId="0" applyFont="1" applyFill="1" applyBorder="1" applyAlignment="1">
      <alignment/>
    </xf>
    <xf numFmtId="0" fontId="9" fillId="38" borderId="63" xfId="0" applyFont="1" applyFill="1" applyBorder="1" applyAlignment="1">
      <alignment horizontal="left"/>
    </xf>
    <xf numFmtId="0" fontId="7" fillId="0" borderId="64" xfId="0" applyFont="1" applyFill="1" applyBorder="1" applyAlignment="1">
      <alignment wrapText="1"/>
    </xf>
    <xf numFmtId="0" fontId="7" fillId="0" borderId="63" xfId="0" applyFont="1" applyFill="1" applyBorder="1" applyAlignment="1">
      <alignment wrapText="1"/>
    </xf>
    <xf numFmtId="3" fontId="7" fillId="0" borderId="63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9" fillId="0" borderId="63" xfId="0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65" xfId="0" applyFont="1" applyFill="1" applyBorder="1" applyAlignment="1">
      <alignment wrapText="1"/>
    </xf>
    <xf numFmtId="0" fontId="9" fillId="0" borderId="65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4" fillId="0" borderId="65" xfId="0" applyFont="1" applyFill="1" applyBorder="1" applyAlignment="1">
      <alignment wrapText="1"/>
    </xf>
    <xf numFmtId="0" fontId="4" fillId="0" borderId="65" xfId="0" applyFont="1" applyFill="1" applyBorder="1" applyAlignment="1">
      <alignment/>
    </xf>
    <xf numFmtId="0" fontId="9" fillId="35" borderId="65" xfId="0" applyFont="1" applyFill="1" applyBorder="1" applyAlignment="1">
      <alignment wrapText="1"/>
    </xf>
    <xf numFmtId="0" fontId="10" fillId="0" borderId="63" xfId="0" applyFont="1" applyFill="1" applyBorder="1" applyAlignment="1">
      <alignment horizontal="left"/>
    </xf>
    <xf numFmtId="0" fontId="10" fillId="0" borderId="65" xfId="0" applyFont="1" applyFill="1" applyBorder="1" applyAlignment="1">
      <alignment wrapText="1"/>
    </xf>
    <xf numFmtId="0" fontId="7" fillId="0" borderId="65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9" fillId="38" borderId="63" xfId="0" applyFont="1" applyFill="1" applyBorder="1" applyAlignment="1">
      <alignment horizontal="left" vertical="top"/>
    </xf>
    <xf numFmtId="0" fontId="9" fillId="38" borderId="64" xfId="0" applyFont="1" applyFill="1" applyBorder="1" applyAlignment="1">
      <alignment horizontal="left" vertical="top"/>
    </xf>
    <xf numFmtId="0" fontId="9" fillId="37" borderId="62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7" fillId="38" borderId="63" xfId="0" applyFont="1" applyFill="1" applyBorder="1" applyAlignment="1">
      <alignment horizontal="left"/>
    </xf>
    <xf numFmtId="0" fontId="7" fillId="38" borderId="64" xfId="0" applyFont="1" applyFill="1" applyBorder="1" applyAlignment="1">
      <alignment wrapText="1"/>
    </xf>
    <xf numFmtId="3" fontId="4" fillId="38" borderId="11" xfId="0" applyNumberFormat="1" applyFont="1" applyFill="1" applyBorder="1" applyAlignment="1">
      <alignment/>
    </xf>
    <xf numFmtId="3" fontId="4" fillId="38" borderId="64" xfId="0" applyNumberFormat="1" applyFont="1" applyFill="1" applyBorder="1" applyAlignment="1">
      <alignment/>
    </xf>
    <xf numFmtId="3" fontId="4" fillId="38" borderId="66" xfId="0" applyNumberFormat="1" applyFont="1" applyFill="1" applyBorder="1" applyAlignment="1">
      <alignment/>
    </xf>
    <xf numFmtId="3" fontId="4" fillId="38" borderId="62" xfId="0" applyNumberFormat="1" applyFont="1" applyFill="1" applyBorder="1" applyAlignment="1">
      <alignment/>
    </xf>
    <xf numFmtId="0" fontId="4" fillId="38" borderId="62" xfId="0" applyFont="1" applyFill="1" applyBorder="1" applyAlignment="1">
      <alignment wrapText="1"/>
    </xf>
    <xf numFmtId="0" fontId="4" fillId="38" borderId="63" xfId="0" applyFont="1" applyFill="1" applyBorder="1" applyAlignment="1">
      <alignment horizontal="left"/>
    </xf>
    <xf numFmtId="0" fontId="10" fillId="35" borderId="30" xfId="0" applyFont="1" applyFill="1" applyBorder="1" applyAlignment="1">
      <alignment horizontal="left"/>
    </xf>
    <xf numFmtId="0" fontId="10" fillId="35" borderId="30" xfId="0" applyFont="1" applyFill="1" applyBorder="1" applyAlignment="1">
      <alignment wrapText="1"/>
    </xf>
    <xf numFmtId="0" fontId="7" fillId="38" borderId="30" xfId="0" applyFont="1" applyFill="1" applyBorder="1" applyAlignment="1">
      <alignment wrapText="1"/>
    </xf>
    <xf numFmtId="0" fontId="9" fillId="38" borderId="35" xfId="0" applyFont="1" applyFill="1" applyBorder="1" applyAlignment="1">
      <alignment/>
    </xf>
    <xf numFmtId="0" fontId="4" fillId="38" borderId="30" xfId="0" applyFont="1" applyFill="1" applyBorder="1" applyAlignment="1">
      <alignment horizontal="left"/>
    </xf>
    <xf numFmtId="3" fontId="4" fillId="38" borderId="11" xfId="0" applyNumberFormat="1" applyFont="1" applyFill="1" applyBorder="1" applyAlignment="1">
      <alignment/>
    </xf>
    <xf numFmtId="14" fontId="4" fillId="38" borderId="35" xfId="0" applyNumberFormat="1" applyFont="1" applyFill="1" applyBorder="1" applyAlignment="1">
      <alignment/>
    </xf>
    <xf numFmtId="3" fontId="7" fillId="38" borderId="30" xfId="0" applyNumberFormat="1" applyFont="1" applyFill="1" applyBorder="1" applyAlignment="1">
      <alignment horizontal="left"/>
    </xf>
    <xf numFmtId="0" fontId="9" fillId="38" borderId="30" xfId="0" applyFont="1" applyFill="1" applyBorder="1" applyAlignment="1">
      <alignment horizontal="left"/>
    </xf>
    <xf numFmtId="0" fontId="9" fillId="38" borderId="30" xfId="0" applyFont="1" applyFill="1" applyBorder="1" applyAlignment="1">
      <alignment wrapText="1"/>
    </xf>
    <xf numFmtId="0" fontId="7" fillId="38" borderId="0" xfId="0" applyFont="1" applyFill="1" applyAlignment="1">
      <alignment/>
    </xf>
    <xf numFmtId="49" fontId="9" fillId="0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0" fontId="12" fillId="33" borderId="43" xfId="0" applyFont="1" applyFill="1" applyBorder="1" applyAlignment="1">
      <alignment vertical="center"/>
    </xf>
    <xf numFmtId="0" fontId="12" fillId="33" borderId="44" xfId="0" applyFont="1" applyFill="1" applyBorder="1" applyAlignment="1">
      <alignment horizontal="left" vertical="center"/>
    </xf>
    <xf numFmtId="0" fontId="16" fillId="33" borderId="67" xfId="0" applyFont="1" applyFill="1" applyBorder="1" applyAlignment="1">
      <alignment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8" fontId="0" fillId="0" borderId="0" xfId="33" applyNumberFormat="1" applyFont="1" applyFill="1" applyBorder="1" applyAlignment="1">
      <alignment/>
    </xf>
    <xf numFmtId="4" fontId="7" fillId="0" borderId="0" xfId="33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" fontId="16" fillId="0" borderId="0" xfId="33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wrapText="1"/>
    </xf>
    <xf numFmtId="0" fontId="11" fillId="0" borderId="35" xfId="0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/>
    </xf>
    <xf numFmtId="0" fontId="12" fillId="36" borderId="46" xfId="0" applyFont="1" applyFill="1" applyBorder="1" applyAlignment="1">
      <alignment vertical="center"/>
    </xf>
    <xf numFmtId="0" fontId="12" fillId="36" borderId="47" xfId="0" applyFont="1" applyFill="1" applyBorder="1" applyAlignment="1">
      <alignment horizontal="left" vertical="center"/>
    </xf>
    <xf numFmtId="3" fontId="12" fillId="36" borderId="49" xfId="0" applyNumberFormat="1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59" xfId="0" applyFont="1" applyFill="1" applyBorder="1" applyAlignment="1">
      <alignment horizontal="left"/>
    </xf>
    <xf numFmtId="0" fontId="11" fillId="0" borderId="59" xfId="0" applyFont="1" applyFill="1" applyBorder="1" applyAlignment="1">
      <alignment wrapText="1"/>
    </xf>
    <xf numFmtId="3" fontId="11" fillId="34" borderId="49" xfId="0" applyNumberFormat="1" applyFont="1" applyFill="1" applyBorder="1" applyAlignment="1">
      <alignment/>
    </xf>
    <xf numFmtId="14" fontId="9" fillId="38" borderId="55" xfId="0" applyNumberFormat="1" applyFont="1" applyFill="1" applyBorder="1" applyAlignment="1">
      <alignment horizontal="left" vertical="top"/>
    </xf>
    <xf numFmtId="14" fontId="9" fillId="38" borderId="35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 horizontal="left"/>
    </xf>
    <xf numFmtId="0" fontId="10" fillId="0" borderId="64" xfId="0" applyFont="1" applyFill="1" applyBorder="1" applyAlignment="1">
      <alignment wrapText="1"/>
    </xf>
    <xf numFmtId="14" fontId="9" fillId="0" borderId="35" xfId="0" applyNumberFormat="1" applyFont="1" applyFill="1" applyBorder="1" applyAlignment="1">
      <alignment/>
    </xf>
    <xf numFmtId="14" fontId="7" fillId="0" borderId="68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 horizontal="left"/>
    </xf>
    <xf numFmtId="14" fontId="7" fillId="0" borderId="70" xfId="0" applyNumberFormat="1" applyFont="1" applyFill="1" applyBorder="1" applyAlignment="1">
      <alignment/>
    </xf>
    <xf numFmtId="3" fontId="9" fillId="0" borderId="71" xfId="0" applyNumberFormat="1" applyFont="1" applyFill="1" applyBorder="1" applyAlignment="1">
      <alignment horizontal="left"/>
    </xf>
    <xf numFmtId="14" fontId="7" fillId="0" borderId="72" xfId="0" applyNumberFormat="1" applyFont="1" applyFill="1" applyBorder="1" applyAlignment="1">
      <alignment/>
    </xf>
    <xf numFmtId="0" fontId="7" fillId="0" borderId="73" xfId="0" applyFont="1" applyFill="1" applyBorder="1" applyAlignment="1">
      <alignment horizontal="left"/>
    </xf>
    <xf numFmtId="0" fontId="9" fillId="38" borderId="74" xfId="0" applyFont="1" applyFill="1" applyBorder="1" applyAlignment="1">
      <alignment/>
    </xf>
    <xf numFmtId="0" fontId="9" fillId="38" borderId="75" xfId="0" applyFont="1" applyFill="1" applyBorder="1" applyAlignment="1">
      <alignment horizontal="left"/>
    </xf>
    <xf numFmtId="14" fontId="9" fillId="0" borderId="72" xfId="0" applyNumberFormat="1" applyFont="1" applyFill="1" applyBorder="1" applyAlignment="1">
      <alignment/>
    </xf>
    <xf numFmtId="3" fontId="9" fillId="0" borderId="73" xfId="0" applyNumberFormat="1" applyFont="1" applyFill="1" applyBorder="1" applyAlignment="1">
      <alignment horizontal="left"/>
    </xf>
    <xf numFmtId="14" fontId="9" fillId="0" borderId="74" xfId="0" applyNumberFormat="1" applyFont="1" applyFill="1" applyBorder="1" applyAlignment="1">
      <alignment/>
    </xf>
    <xf numFmtId="3" fontId="9" fillId="0" borderId="75" xfId="0" applyNumberFormat="1" applyFont="1" applyFill="1" applyBorder="1" applyAlignment="1">
      <alignment horizontal="left"/>
    </xf>
    <xf numFmtId="14" fontId="7" fillId="0" borderId="76" xfId="0" applyNumberFormat="1" applyFont="1" applyFill="1" applyBorder="1" applyAlignment="1">
      <alignment/>
    </xf>
    <xf numFmtId="3" fontId="9" fillId="0" borderId="62" xfId="0" applyNumberFormat="1" applyFont="1" applyFill="1" applyBorder="1" applyAlignment="1">
      <alignment/>
    </xf>
    <xf numFmtId="0" fontId="9" fillId="0" borderId="77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3" fontId="9" fillId="0" borderId="66" xfId="0" applyNumberFormat="1" applyFont="1" applyFill="1" applyBorder="1" applyAlignment="1">
      <alignment/>
    </xf>
    <xf numFmtId="0" fontId="9" fillId="35" borderId="62" xfId="0" applyFont="1" applyFill="1" applyBorder="1" applyAlignment="1">
      <alignment wrapText="1"/>
    </xf>
    <xf numFmtId="0" fontId="7" fillId="0" borderId="78" xfId="0" applyFont="1" applyFill="1" applyBorder="1" applyAlignment="1">
      <alignment wrapText="1"/>
    </xf>
    <xf numFmtId="0" fontId="9" fillId="0" borderId="79" xfId="0" applyFont="1" applyFill="1" applyBorder="1" applyAlignment="1">
      <alignment wrapText="1"/>
    </xf>
    <xf numFmtId="0" fontId="7" fillId="0" borderId="80" xfId="0" applyFont="1" applyFill="1" applyBorder="1" applyAlignment="1">
      <alignment wrapText="1"/>
    </xf>
    <xf numFmtId="0" fontId="7" fillId="35" borderId="62" xfId="0" applyFont="1" applyFill="1" applyBorder="1" applyAlignment="1">
      <alignment wrapText="1"/>
    </xf>
    <xf numFmtId="0" fontId="9" fillId="38" borderId="77" xfId="0" applyFont="1" applyFill="1" applyBorder="1" applyAlignment="1">
      <alignment wrapText="1"/>
    </xf>
    <xf numFmtId="0" fontId="9" fillId="0" borderId="80" xfId="0" applyFont="1" applyFill="1" applyBorder="1" applyAlignment="1">
      <alignment wrapText="1"/>
    </xf>
    <xf numFmtId="0" fontId="12" fillId="36" borderId="81" xfId="0" applyFont="1" applyFill="1" applyBorder="1" applyAlignment="1">
      <alignment vertical="center" wrapText="1"/>
    </xf>
    <xf numFmtId="0" fontId="8" fillId="36" borderId="50" xfId="0" applyFont="1" applyFill="1" applyBorder="1" applyAlignment="1">
      <alignment/>
    </xf>
    <xf numFmtId="0" fontId="0" fillId="36" borderId="37" xfId="0" applyFont="1" applyFill="1" applyBorder="1" applyAlignment="1">
      <alignment horizontal="left"/>
    </xf>
    <xf numFmtId="0" fontId="1" fillId="36" borderId="82" xfId="0" applyFont="1" applyFill="1" applyBorder="1" applyAlignment="1">
      <alignment wrapText="1"/>
    </xf>
    <xf numFmtId="3" fontId="1" fillId="36" borderId="82" xfId="0" applyNumberFormat="1" applyFont="1" applyFill="1" applyBorder="1" applyAlignment="1">
      <alignment/>
    </xf>
    <xf numFmtId="3" fontId="1" fillId="36" borderId="83" xfId="0" applyNumberFormat="1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9" fillId="0" borderId="54" xfId="0" applyFont="1" applyFill="1" applyBorder="1" applyAlignment="1">
      <alignment horizontal="left"/>
    </xf>
    <xf numFmtId="0" fontId="9" fillId="0" borderId="54" xfId="0" applyFont="1" applyFill="1" applyBorder="1" applyAlignment="1">
      <alignment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3" fontId="9" fillId="0" borderId="84" xfId="0" applyNumberFormat="1" applyFont="1" applyFill="1" applyBorder="1" applyAlignment="1">
      <alignment horizontal="left"/>
    </xf>
    <xf numFmtId="0" fontId="9" fillId="0" borderId="85" xfId="0" applyFont="1" applyFill="1" applyBorder="1" applyAlignment="1">
      <alignment wrapText="1"/>
    </xf>
    <xf numFmtId="14" fontId="9" fillId="0" borderId="86" xfId="0" applyNumberFormat="1" applyFont="1" applyFill="1" applyBorder="1" applyAlignment="1">
      <alignment/>
    </xf>
    <xf numFmtId="0" fontId="9" fillId="0" borderId="87" xfId="0" applyFont="1" applyFill="1" applyBorder="1" applyAlignment="1">
      <alignment wrapText="1"/>
    </xf>
    <xf numFmtId="3" fontId="9" fillId="39" borderId="11" xfId="0" applyNumberFormat="1" applyFont="1" applyFill="1" applyBorder="1" applyAlignment="1">
      <alignment/>
    </xf>
    <xf numFmtId="0" fontId="9" fillId="0" borderId="64" xfId="0" applyFont="1" applyFill="1" applyBorder="1" applyAlignment="1">
      <alignment wrapText="1"/>
    </xf>
    <xf numFmtId="3" fontId="11" fillId="34" borderId="4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 horizontal="left"/>
    </xf>
    <xf numFmtId="0" fontId="9" fillId="0" borderId="6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4" fontId="9" fillId="0" borderId="58" xfId="0" applyNumberFormat="1" applyFont="1" applyFill="1" applyBorder="1" applyAlignment="1">
      <alignment/>
    </xf>
    <xf numFmtId="0" fontId="9" fillId="0" borderId="59" xfId="0" applyFont="1" applyFill="1" applyBorder="1" applyAlignment="1">
      <alignment horizontal="left"/>
    </xf>
    <xf numFmtId="0" fontId="9" fillId="0" borderId="88" xfId="0" applyFont="1" applyFill="1" applyBorder="1" applyAlignment="1">
      <alignment wrapText="1"/>
    </xf>
    <xf numFmtId="3" fontId="4" fillId="0" borderId="60" xfId="0" applyNumberFormat="1" applyFont="1" applyFill="1" applyBorder="1" applyAlignment="1">
      <alignment/>
    </xf>
    <xf numFmtId="3" fontId="9" fillId="0" borderId="60" xfId="0" applyNumberFormat="1" applyFont="1" applyFill="1" applyBorder="1" applyAlignment="1">
      <alignment/>
    </xf>
    <xf numFmtId="0" fontId="9" fillId="0" borderId="74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63" xfId="0" applyNumberFormat="1" applyFont="1" applyFill="1" applyBorder="1" applyAlignment="1">
      <alignment horizontal="left"/>
    </xf>
    <xf numFmtId="0" fontId="4" fillId="0" borderId="63" xfId="0" applyFont="1" applyFill="1" applyBorder="1" applyAlignment="1">
      <alignment horizontal="left"/>
    </xf>
    <xf numFmtId="0" fontId="15" fillId="0" borderId="32" xfId="0" applyFont="1" applyFill="1" applyBorder="1" applyAlignment="1">
      <alignment horizontal="left"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33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4" fontId="9" fillId="0" borderId="8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38" borderId="30" xfId="0" applyFont="1" applyFill="1" applyBorder="1" applyAlignment="1">
      <alignment horizontal="left"/>
    </xf>
    <xf numFmtId="0" fontId="9" fillId="39" borderId="55" xfId="0" applyFont="1" applyFill="1" applyBorder="1" applyAlignment="1">
      <alignment/>
    </xf>
    <xf numFmtId="0" fontId="9" fillId="39" borderId="63" xfId="0" applyFont="1" applyFill="1" applyBorder="1" applyAlignment="1">
      <alignment horizontal="left"/>
    </xf>
    <xf numFmtId="0" fontId="9" fillId="39" borderId="65" xfId="0" applyFont="1" applyFill="1" applyBorder="1" applyAlignment="1">
      <alignment wrapText="1"/>
    </xf>
    <xf numFmtId="3" fontId="4" fillId="39" borderId="11" xfId="0" applyNumberFormat="1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0" fontId="7" fillId="38" borderId="3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3" fontId="9" fillId="39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" fillId="34" borderId="49" xfId="0" applyNumberFormat="1" applyFont="1" applyFill="1" applyBorder="1" applyAlignment="1">
      <alignment/>
    </xf>
    <xf numFmtId="3" fontId="1" fillId="33" borderId="5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6" borderId="6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wrapText="1"/>
    </xf>
    <xf numFmtId="3" fontId="4" fillId="38" borderId="0" xfId="0" applyNumberFormat="1" applyFont="1" applyFill="1" applyBorder="1" applyAlignment="1">
      <alignment/>
    </xf>
    <xf numFmtId="0" fontId="4" fillId="33" borderId="9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right"/>
    </xf>
    <xf numFmtId="3" fontId="4" fillId="35" borderId="35" xfId="0" applyNumberFormat="1" applyFont="1" applyFill="1" applyBorder="1" applyAlignment="1">
      <alignment/>
    </xf>
    <xf numFmtId="3" fontId="4" fillId="38" borderId="35" xfId="0" applyNumberFormat="1" applyFont="1" applyFill="1" applyBorder="1" applyAlignment="1">
      <alignment/>
    </xf>
    <xf numFmtId="3" fontId="4" fillId="39" borderId="35" xfId="0" applyNumberFormat="1" applyFont="1" applyFill="1" applyBorder="1" applyAlignment="1">
      <alignment/>
    </xf>
    <xf numFmtId="3" fontId="1" fillId="34" borderId="35" xfId="0" applyNumberFormat="1" applyFont="1" applyFill="1" applyBorder="1" applyAlignment="1">
      <alignment/>
    </xf>
    <xf numFmtId="3" fontId="1" fillId="34" borderId="52" xfId="0" applyNumberFormat="1" applyFont="1" applyFill="1" applyBorder="1" applyAlignment="1">
      <alignment/>
    </xf>
    <xf numFmtId="3" fontId="1" fillId="33" borderId="36" xfId="0" applyNumberFormat="1" applyFont="1" applyFill="1" applyBorder="1" applyAlignment="1">
      <alignment/>
    </xf>
    <xf numFmtId="0" fontId="12" fillId="36" borderId="91" xfId="0" applyFont="1" applyFill="1" applyBorder="1" applyAlignment="1">
      <alignment vertical="center"/>
    </xf>
    <xf numFmtId="0" fontId="12" fillId="36" borderId="92" xfId="0" applyFont="1" applyFill="1" applyBorder="1" applyAlignment="1">
      <alignment horizontal="left" vertical="center"/>
    </xf>
    <xf numFmtId="0" fontId="12" fillId="36" borderId="93" xfId="0" applyFont="1" applyFill="1" applyBorder="1" applyAlignment="1">
      <alignment vertical="center" wrapText="1"/>
    </xf>
    <xf numFmtId="3" fontId="1" fillId="36" borderId="58" xfId="0" applyNumberFormat="1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3" fontId="1" fillId="38" borderId="35" xfId="0" applyNumberFormat="1" applyFont="1" applyFill="1" applyBorder="1" applyAlignment="1">
      <alignment/>
    </xf>
    <xf numFmtId="0" fontId="19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3" fontId="4" fillId="36" borderId="60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 horizontal="center"/>
    </xf>
    <xf numFmtId="0" fontId="9" fillId="38" borderId="30" xfId="0" applyFont="1" applyFill="1" applyBorder="1" applyAlignment="1">
      <alignment/>
    </xf>
    <xf numFmtId="3" fontId="9" fillId="38" borderId="30" xfId="0" applyNumberFormat="1" applyFont="1" applyFill="1" applyBorder="1" applyAlignment="1">
      <alignment horizontal="left"/>
    </xf>
    <xf numFmtId="0" fontId="9" fillId="38" borderId="62" xfId="0" applyFont="1" applyFill="1" applyBorder="1" applyAlignment="1">
      <alignment wrapText="1"/>
    </xf>
    <xf numFmtId="0" fontId="9" fillId="38" borderId="64" xfId="0" applyFont="1" applyFill="1" applyBorder="1" applyAlignment="1">
      <alignment wrapText="1"/>
    </xf>
    <xf numFmtId="0" fontId="4" fillId="0" borderId="55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17" fontId="9" fillId="35" borderId="35" xfId="0" applyNumberFormat="1" applyFont="1" applyFill="1" applyBorder="1" applyAlignment="1">
      <alignment/>
    </xf>
    <xf numFmtId="0" fontId="4" fillId="35" borderId="57" xfId="0" applyFont="1" applyFill="1" applyBorder="1" applyAlignment="1">
      <alignment wrapText="1"/>
    </xf>
    <xf numFmtId="0" fontId="9" fillId="38" borderId="11" xfId="0" applyFont="1" applyFill="1" applyBorder="1" applyAlignment="1">
      <alignment/>
    </xf>
    <xf numFmtId="3" fontId="9" fillId="0" borderId="62" xfId="0" applyNumberFormat="1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9" fillId="0" borderId="65" xfId="0" applyFont="1" applyFill="1" applyBorder="1" applyAlignment="1">
      <alignment wrapText="1"/>
    </xf>
    <xf numFmtId="0" fontId="9" fillId="0" borderId="75" xfId="0" applyFont="1" applyFill="1" applyBorder="1" applyAlignment="1">
      <alignment horizontal="left"/>
    </xf>
    <xf numFmtId="0" fontId="9" fillId="0" borderId="77" xfId="0" applyFont="1" applyFill="1" applyBorder="1" applyAlignment="1">
      <alignment wrapText="1"/>
    </xf>
    <xf numFmtId="3" fontId="9" fillId="35" borderId="60" xfId="0" applyNumberFormat="1" applyFont="1" applyFill="1" applyBorder="1" applyAlignment="1">
      <alignment/>
    </xf>
    <xf numFmtId="3" fontId="9" fillId="38" borderId="60" xfId="0" applyNumberFormat="1" applyFont="1" applyFill="1" applyBorder="1" applyAlignment="1">
      <alignment/>
    </xf>
    <xf numFmtId="14" fontId="9" fillId="35" borderId="55" xfId="0" applyNumberFormat="1" applyFont="1" applyFill="1" applyBorder="1" applyAlignment="1">
      <alignment/>
    </xf>
    <xf numFmtId="0" fontId="9" fillId="35" borderId="64" xfId="0" applyFont="1" applyFill="1" applyBorder="1" applyAlignment="1">
      <alignment wrapText="1"/>
    </xf>
    <xf numFmtId="3" fontId="9" fillId="38" borderId="88" xfId="0" applyNumberFormat="1" applyFont="1" applyFill="1" applyBorder="1" applyAlignment="1">
      <alignment/>
    </xf>
    <xf numFmtId="0" fontId="9" fillId="0" borderId="66" xfId="0" applyFont="1" applyFill="1" applyBorder="1" applyAlignment="1">
      <alignment horizontal="left"/>
    </xf>
    <xf numFmtId="0" fontId="9" fillId="38" borderId="63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38" borderId="62" xfId="0" applyFont="1" applyFill="1" applyBorder="1" applyAlignment="1">
      <alignment wrapText="1"/>
    </xf>
    <xf numFmtId="14" fontId="9" fillId="35" borderId="74" xfId="0" applyNumberFormat="1" applyFont="1" applyFill="1" applyBorder="1" applyAlignment="1">
      <alignment/>
    </xf>
    <xf numFmtId="0" fontId="9" fillId="35" borderId="77" xfId="0" applyFont="1" applyFill="1" applyBorder="1" applyAlignment="1">
      <alignment wrapText="1"/>
    </xf>
    <xf numFmtId="3" fontId="9" fillId="0" borderId="94" xfId="0" applyNumberFormat="1" applyFont="1" applyFill="1" applyBorder="1" applyAlignment="1">
      <alignment horizontal="left"/>
    </xf>
    <xf numFmtId="0" fontId="9" fillId="0" borderId="34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14" fontId="9" fillId="39" borderId="0" xfId="0" applyNumberFormat="1" applyFont="1" applyFill="1" applyBorder="1" applyAlignment="1">
      <alignment/>
    </xf>
    <xf numFmtId="3" fontId="9" fillId="39" borderId="0" xfId="0" applyNumberFormat="1" applyFont="1" applyFill="1" applyBorder="1" applyAlignment="1">
      <alignment horizontal="left"/>
    </xf>
    <xf numFmtId="0" fontId="9" fillId="39" borderId="0" xfId="0" applyFont="1" applyFill="1" applyBorder="1" applyAlignment="1">
      <alignment wrapText="1"/>
    </xf>
    <xf numFmtId="3" fontId="4" fillId="39" borderId="62" xfId="0" applyNumberFormat="1" applyFont="1" applyFill="1" applyBorder="1" applyAlignment="1">
      <alignment/>
    </xf>
    <xf numFmtId="3" fontId="9" fillId="39" borderId="63" xfId="0" applyNumberFormat="1" applyFont="1" applyFill="1" applyBorder="1" applyAlignment="1">
      <alignment/>
    </xf>
    <xf numFmtId="0" fontId="8" fillId="36" borderId="39" xfId="0" applyFont="1" applyFill="1" applyBorder="1" applyAlignment="1">
      <alignment/>
    </xf>
    <xf numFmtId="0" fontId="0" fillId="36" borderId="32" xfId="0" applyFont="1" applyFill="1" applyBorder="1" applyAlignment="1">
      <alignment horizontal="left"/>
    </xf>
    <xf numFmtId="0" fontId="1" fillId="36" borderId="33" xfId="0" applyFont="1" applyFill="1" applyBorder="1" applyAlignment="1">
      <alignment wrapText="1"/>
    </xf>
    <xf numFmtId="3" fontId="1" fillId="36" borderId="95" xfId="0" applyNumberFormat="1" applyFont="1" applyFill="1" applyBorder="1" applyAlignment="1">
      <alignment/>
    </xf>
    <xf numFmtId="3" fontId="4" fillId="35" borderId="60" xfId="0" applyNumberFormat="1" applyFont="1" applyFill="1" applyBorder="1" applyAlignment="1">
      <alignment/>
    </xf>
    <xf numFmtId="0" fontId="12" fillId="33" borderId="22" xfId="0" applyFont="1" applyFill="1" applyBorder="1" applyAlignment="1">
      <alignment vertical="center"/>
    </xf>
    <xf numFmtId="0" fontId="12" fillId="33" borderId="23" xfId="0" applyFont="1" applyFill="1" applyBorder="1" applyAlignment="1">
      <alignment horizontal="left" vertical="center"/>
    </xf>
    <xf numFmtId="0" fontId="16" fillId="33" borderId="96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 vertical="center" wrapText="1"/>
    </xf>
    <xf numFmtId="3" fontId="4" fillId="35" borderId="16" xfId="0" applyNumberFormat="1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9" fillId="38" borderId="0" xfId="0" applyNumberFormat="1" applyFont="1" applyFill="1" applyBorder="1" applyAlignment="1">
      <alignment/>
    </xf>
    <xf numFmtId="14" fontId="9" fillId="39" borderId="89" xfId="0" applyNumberFormat="1" applyFont="1" applyFill="1" applyBorder="1" applyAlignment="1">
      <alignment/>
    </xf>
    <xf numFmtId="3" fontId="9" fillId="39" borderId="84" xfId="0" applyNumberFormat="1" applyFont="1" applyFill="1" applyBorder="1" applyAlignment="1">
      <alignment horizontal="left"/>
    </xf>
    <xf numFmtId="0" fontId="9" fillId="39" borderId="85" xfId="0" applyFont="1" applyFill="1" applyBorder="1" applyAlignment="1">
      <alignment wrapText="1"/>
    </xf>
    <xf numFmtId="3" fontId="9" fillId="39" borderId="60" xfId="0" applyNumberFormat="1" applyFont="1" applyFill="1" applyBorder="1" applyAlignment="1">
      <alignment/>
    </xf>
    <xf numFmtId="0" fontId="9" fillId="38" borderId="59" xfId="0" applyFont="1" applyFill="1" applyBorder="1" applyAlignment="1">
      <alignment horizontal="left"/>
    </xf>
    <xf numFmtId="0" fontId="9" fillId="38" borderId="88" xfId="0" applyFont="1" applyFill="1" applyBorder="1" applyAlignment="1">
      <alignment wrapText="1"/>
    </xf>
    <xf numFmtId="3" fontId="4" fillId="38" borderId="60" xfId="0" applyNumberFormat="1" applyFont="1" applyFill="1" applyBorder="1" applyAlignment="1">
      <alignment/>
    </xf>
    <xf numFmtId="0" fontId="9" fillId="38" borderId="63" xfId="0" applyFont="1" applyFill="1" applyBorder="1" applyAlignment="1">
      <alignment wrapText="1"/>
    </xf>
    <xf numFmtId="0" fontId="4" fillId="33" borderId="9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9" fillId="39" borderId="35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62" xfId="0" applyBorder="1" applyAlignment="1">
      <alignment/>
    </xf>
    <xf numFmtId="14" fontId="9" fillId="37" borderId="55" xfId="0" applyNumberFormat="1" applyFont="1" applyFill="1" applyBorder="1" applyAlignment="1">
      <alignment/>
    </xf>
    <xf numFmtId="0" fontId="3" fillId="37" borderId="63" xfId="0" applyFont="1" applyFill="1" applyBorder="1" applyAlignment="1">
      <alignment/>
    </xf>
    <xf numFmtId="0" fontId="3" fillId="37" borderId="64" xfId="0" applyFont="1" applyFill="1" applyBorder="1" applyAlignment="1">
      <alignment/>
    </xf>
    <xf numFmtId="14" fontId="9" fillId="37" borderId="35" xfId="0" applyNumberFormat="1" applyFont="1" applyFill="1" applyBorder="1" applyAlignment="1">
      <alignment horizontal="left" vertical="top"/>
    </xf>
    <xf numFmtId="0" fontId="3" fillId="37" borderId="30" xfId="0" applyFont="1" applyFill="1" applyBorder="1" applyAlignment="1">
      <alignment horizontal="left" vertical="top"/>
    </xf>
    <xf numFmtId="0" fontId="3" fillId="37" borderId="62" xfId="0" applyFont="1" applyFill="1" applyBorder="1" applyAlignment="1">
      <alignment horizontal="left" vertical="top"/>
    </xf>
    <xf numFmtId="0" fontId="9" fillId="37" borderId="35" xfId="0" applyFont="1" applyFill="1" applyBorder="1" applyAlignment="1">
      <alignment/>
    </xf>
    <xf numFmtId="0" fontId="9" fillId="37" borderId="30" xfId="0" applyFont="1" applyFill="1" applyBorder="1" applyAlignment="1">
      <alignment/>
    </xf>
    <xf numFmtId="0" fontId="9" fillId="37" borderId="62" xfId="0" applyFont="1" applyFill="1" applyBorder="1" applyAlignment="1">
      <alignment/>
    </xf>
    <xf numFmtId="0" fontId="9" fillId="35" borderId="35" xfId="0" applyFont="1" applyFill="1" applyBorder="1" applyAlignment="1">
      <alignment/>
    </xf>
    <xf numFmtId="0" fontId="9" fillId="35" borderId="30" xfId="0" applyFont="1" applyFill="1" applyBorder="1" applyAlignment="1">
      <alignment/>
    </xf>
    <xf numFmtId="0" fontId="9" fillId="35" borderId="62" xfId="0" applyFont="1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62" xfId="0" applyFill="1" applyBorder="1" applyAlignment="1">
      <alignment/>
    </xf>
    <xf numFmtId="0" fontId="9" fillId="39" borderId="35" xfId="0" applyFont="1" applyFill="1" applyBorder="1" applyAlignment="1">
      <alignment/>
    </xf>
    <xf numFmtId="14" fontId="9" fillId="37" borderId="35" xfId="0" applyNumberFormat="1" applyFont="1" applyFill="1" applyBorder="1" applyAlignment="1">
      <alignment/>
    </xf>
    <xf numFmtId="14" fontId="9" fillId="37" borderId="30" xfId="0" applyNumberFormat="1" applyFont="1" applyFill="1" applyBorder="1" applyAlignment="1">
      <alignment/>
    </xf>
    <xf numFmtId="14" fontId="9" fillId="37" borderId="62" xfId="0" applyNumberFormat="1" applyFont="1" applyFill="1" applyBorder="1" applyAlignment="1">
      <alignment/>
    </xf>
    <xf numFmtId="0" fontId="9" fillId="39" borderId="35" xfId="0" applyFont="1" applyFill="1" applyBorder="1" applyAlignment="1">
      <alignment/>
    </xf>
    <xf numFmtId="0" fontId="9" fillId="39" borderId="30" xfId="0" applyFont="1" applyFill="1" applyBorder="1" applyAlignment="1">
      <alignment/>
    </xf>
    <xf numFmtId="0" fontId="9" fillId="39" borderId="62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2"/>
  <sheetViews>
    <sheetView zoomScaleSheetLayoutView="100" zoomScalePageLayoutView="0" workbookViewId="0" topLeftCell="A1">
      <selection activeCell="C2" sqref="C2"/>
    </sheetView>
  </sheetViews>
  <sheetFormatPr defaultColWidth="9.140625" defaultRowHeight="12.75" outlineLevelRow="2"/>
  <cols>
    <col min="1" max="1" width="7.421875" style="62" customWidth="1"/>
    <col min="2" max="2" width="9.140625" style="80" customWidth="1"/>
    <col min="3" max="3" width="38.140625" style="81" customWidth="1"/>
    <col min="4" max="4" width="12.57421875" style="62" customWidth="1"/>
    <col min="5" max="5" width="11.7109375" style="62" customWidth="1"/>
    <col min="6" max="6" width="11.421875" style="62" customWidth="1"/>
    <col min="7" max="16384" width="9.140625" style="62" customWidth="1"/>
  </cols>
  <sheetData>
    <row r="1" spans="3:6" ht="12" thickBot="1">
      <c r="C1" s="110"/>
      <c r="D1" s="1"/>
      <c r="E1" s="1"/>
      <c r="F1" s="1"/>
    </row>
    <row r="2" spans="1:6" ht="30" customHeight="1" thickTop="1">
      <c r="A2" s="111"/>
      <c r="B2" s="63"/>
      <c r="C2" s="195" t="s">
        <v>212</v>
      </c>
      <c r="D2" s="196"/>
      <c r="E2" s="196"/>
      <c r="F2" s="64"/>
    </row>
    <row r="3" spans="1:6" ht="11.25" customHeight="1" thickBot="1">
      <c r="A3" s="105"/>
      <c r="B3" s="106"/>
      <c r="C3" s="109"/>
      <c r="D3" s="107"/>
      <c r="E3" s="107"/>
      <c r="F3" s="108"/>
    </row>
    <row r="4" spans="1:6" ht="12" customHeight="1" thickBot="1" thickTop="1">
      <c r="A4" s="96"/>
      <c r="B4" s="89"/>
      <c r="C4" s="90"/>
      <c r="D4" s="91"/>
      <c r="E4" s="91"/>
      <c r="F4" s="91"/>
    </row>
    <row r="5" spans="1:6" ht="20.25" customHeight="1" hidden="1" thickTop="1">
      <c r="A5" s="66"/>
      <c r="B5" s="67"/>
      <c r="C5" s="65"/>
      <c r="D5" s="60"/>
      <c r="E5" s="60"/>
      <c r="F5" s="60"/>
    </row>
    <row r="6" spans="1:6" ht="23.25" customHeight="1" hidden="1" thickBot="1" thickTop="1">
      <c r="A6" s="2"/>
      <c r="B6" s="67"/>
      <c r="C6" s="65"/>
      <c r="D6" s="2"/>
      <c r="E6" s="2"/>
      <c r="F6" s="2"/>
    </row>
    <row r="7" spans="1:6" ht="0.75" customHeight="1" hidden="1" thickBot="1">
      <c r="A7" s="66"/>
      <c r="B7" s="67"/>
      <c r="C7" s="65"/>
      <c r="D7" s="68"/>
      <c r="E7" s="68"/>
      <c r="F7" s="68"/>
    </row>
    <row r="8" spans="1:6" ht="12" thickTop="1">
      <c r="A8" s="112" t="s">
        <v>34</v>
      </c>
      <c r="B8" s="113"/>
      <c r="C8" s="114"/>
      <c r="D8" s="145">
        <v>2007</v>
      </c>
      <c r="E8" s="519" t="s">
        <v>211</v>
      </c>
      <c r="F8" s="519" t="s">
        <v>208</v>
      </c>
    </row>
    <row r="9" spans="1:6" ht="12" customHeight="1">
      <c r="A9" s="69"/>
      <c r="B9" s="70"/>
      <c r="C9" s="59"/>
      <c r="D9" s="84" t="s">
        <v>37</v>
      </c>
      <c r="E9" s="520"/>
      <c r="F9" s="520"/>
    </row>
    <row r="10" spans="1:6" ht="12" customHeight="1">
      <c r="A10" s="169" t="s">
        <v>1</v>
      </c>
      <c r="B10" s="165"/>
      <c r="C10" s="166"/>
      <c r="D10" s="167">
        <v>5250</v>
      </c>
      <c r="E10" s="167"/>
      <c r="F10" s="167"/>
    </row>
    <row r="11" spans="1:6" ht="12" customHeight="1">
      <c r="A11" s="246"/>
      <c r="B11" s="234">
        <v>610</v>
      </c>
      <c r="C11" s="271" t="s">
        <v>36</v>
      </c>
      <c r="D11" s="86">
        <v>1870</v>
      </c>
      <c r="E11" s="86">
        <v>1954</v>
      </c>
      <c r="F11" s="86"/>
    </row>
    <row r="12" spans="1:6" ht="12" customHeight="1" hidden="1" outlineLevel="2">
      <c r="A12" s="255"/>
      <c r="B12" s="238">
        <v>611</v>
      </c>
      <c r="C12" s="231" t="s">
        <v>38</v>
      </c>
      <c r="D12" s="87">
        <v>12800</v>
      </c>
      <c r="E12" s="87"/>
      <c r="F12" s="87"/>
    </row>
    <row r="13" spans="1:6" ht="12" customHeight="1" hidden="1" outlineLevel="2">
      <c r="A13" s="229"/>
      <c r="B13" s="238">
        <v>612</v>
      </c>
      <c r="C13" s="231" t="s">
        <v>39</v>
      </c>
      <c r="D13" s="87">
        <v>2500</v>
      </c>
      <c r="E13" s="87"/>
      <c r="F13" s="87"/>
    </row>
    <row r="14" spans="1:6" ht="12" customHeight="1" hidden="1" outlineLevel="2">
      <c r="A14" s="229"/>
      <c r="B14" s="230">
        <v>614</v>
      </c>
      <c r="C14" s="231" t="s">
        <v>26</v>
      </c>
      <c r="D14" s="87">
        <v>2500</v>
      </c>
      <c r="E14" s="87"/>
      <c r="F14" s="87"/>
    </row>
    <row r="15" spans="1:6" s="74" customFormat="1" ht="12" customHeight="1" collapsed="1">
      <c r="A15" s="252"/>
      <c r="B15" s="237">
        <v>620</v>
      </c>
      <c r="C15" s="249" t="s">
        <v>32</v>
      </c>
      <c r="D15" s="86">
        <v>654</v>
      </c>
      <c r="E15" s="86"/>
      <c r="F15" s="86"/>
    </row>
    <row r="16" spans="1:6" ht="12" customHeight="1" hidden="1" outlineLevel="1">
      <c r="A16" s="229"/>
      <c r="B16" s="238">
        <v>621</v>
      </c>
      <c r="C16" s="231" t="s">
        <v>40</v>
      </c>
      <c r="D16" s="87">
        <v>2500</v>
      </c>
      <c r="E16" s="87"/>
      <c r="F16" s="87"/>
    </row>
    <row r="17" spans="1:6" ht="12" customHeight="1" hidden="1" outlineLevel="1">
      <c r="A17" s="229"/>
      <c r="B17" s="238">
        <v>623</v>
      </c>
      <c r="C17" s="231" t="s">
        <v>41</v>
      </c>
      <c r="D17" s="87">
        <v>1500</v>
      </c>
      <c r="E17" s="87"/>
      <c r="F17" s="87"/>
    </row>
    <row r="18" spans="1:6" ht="12" customHeight="1" hidden="1" outlineLevel="1">
      <c r="A18" s="229"/>
      <c r="B18" s="238" t="s">
        <v>2</v>
      </c>
      <c r="C18" s="231" t="s">
        <v>42</v>
      </c>
      <c r="D18" s="87">
        <v>800</v>
      </c>
      <c r="E18" s="87"/>
      <c r="F18" s="87"/>
    </row>
    <row r="19" spans="1:6" ht="12" customHeight="1" hidden="1" outlineLevel="1">
      <c r="A19" s="229"/>
      <c r="B19" s="238" t="s">
        <v>3</v>
      </c>
      <c r="C19" s="231" t="s">
        <v>43</v>
      </c>
      <c r="D19" s="87">
        <v>900</v>
      </c>
      <c r="E19" s="87"/>
      <c r="F19" s="87"/>
    </row>
    <row r="20" spans="1:6" ht="12" customHeight="1" hidden="1" outlineLevel="1">
      <c r="A20" s="229"/>
      <c r="B20" s="230">
        <v>625003</v>
      </c>
      <c r="C20" s="231" t="s">
        <v>44</v>
      </c>
      <c r="D20" s="87">
        <v>750</v>
      </c>
      <c r="E20" s="87"/>
      <c r="F20" s="87"/>
    </row>
    <row r="21" spans="1:6" ht="12" customHeight="1" hidden="1" outlineLevel="1">
      <c r="A21" s="229"/>
      <c r="B21" s="230">
        <v>625004</v>
      </c>
      <c r="C21" s="231" t="s">
        <v>45</v>
      </c>
      <c r="D21" s="87">
        <v>800</v>
      </c>
      <c r="E21" s="87"/>
      <c r="F21" s="87"/>
    </row>
    <row r="22" spans="1:6" ht="12" customHeight="1" hidden="1" outlineLevel="1">
      <c r="A22" s="229"/>
      <c r="B22" s="230">
        <v>625005</v>
      </c>
      <c r="C22" s="231" t="s">
        <v>46</v>
      </c>
      <c r="D22" s="87">
        <v>900</v>
      </c>
      <c r="E22" s="87"/>
      <c r="F22" s="87"/>
    </row>
    <row r="23" spans="1:6" ht="12" customHeight="1" hidden="1" outlineLevel="1">
      <c r="A23" s="229"/>
      <c r="B23" s="230">
        <v>625007</v>
      </c>
      <c r="C23" s="231" t="s">
        <v>47</v>
      </c>
      <c r="D23" s="87">
        <v>900</v>
      </c>
      <c r="E23" s="87"/>
      <c r="F23" s="87"/>
    </row>
    <row r="24" spans="1:6" ht="12" customHeight="1" hidden="1" outlineLevel="1">
      <c r="A24" s="229"/>
      <c r="B24" s="238">
        <v>627</v>
      </c>
      <c r="C24" s="231" t="s">
        <v>48</v>
      </c>
      <c r="D24" s="87">
        <v>100</v>
      </c>
      <c r="E24" s="87"/>
      <c r="F24" s="87"/>
    </row>
    <row r="25" spans="1:6" ht="12" customHeight="1" hidden="1" outlineLevel="1">
      <c r="A25" s="229"/>
      <c r="B25" s="238"/>
      <c r="C25" s="231"/>
      <c r="D25" s="87"/>
      <c r="E25" s="87"/>
      <c r="F25" s="87"/>
    </row>
    <row r="26" spans="1:6" s="76" customFormat="1" ht="12" customHeight="1" collapsed="1">
      <c r="A26" s="273"/>
      <c r="B26" s="234">
        <v>631</v>
      </c>
      <c r="C26" s="272" t="s">
        <v>28</v>
      </c>
      <c r="D26" s="86">
        <v>25</v>
      </c>
      <c r="E26" s="86"/>
      <c r="F26" s="86"/>
    </row>
    <row r="27" spans="1:6" ht="12" customHeight="1" hidden="1" outlineLevel="1">
      <c r="A27" s="229"/>
      <c r="B27" s="256" t="s">
        <v>4</v>
      </c>
      <c r="C27" s="274" t="s">
        <v>49</v>
      </c>
      <c r="D27" s="87">
        <v>10</v>
      </c>
      <c r="E27" s="87"/>
      <c r="F27" s="87"/>
    </row>
    <row r="28" spans="1:6" s="76" customFormat="1" ht="12" customHeight="1" collapsed="1">
      <c r="A28" s="233"/>
      <c r="B28" s="234">
        <v>632</v>
      </c>
      <c r="C28" s="271" t="s">
        <v>29</v>
      </c>
      <c r="D28" s="86">
        <v>330</v>
      </c>
      <c r="E28" s="86"/>
      <c r="F28" s="86"/>
    </row>
    <row r="29" spans="1:6" ht="12" customHeight="1" hidden="1" outlineLevel="1">
      <c r="A29" s="229"/>
      <c r="B29" s="239">
        <v>632001</v>
      </c>
      <c r="C29" s="274" t="s">
        <v>50</v>
      </c>
      <c r="D29" s="87">
        <v>600</v>
      </c>
      <c r="E29" s="87"/>
      <c r="F29" s="87"/>
    </row>
    <row r="30" spans="1:6" ht="12" customHeight="1" hidden="1" outlineLevel="1">
      <c r="A30" s="229"/>
      <c r="B30" s="239" t="s">
        <v>24</v>
      </c>
      <c r="C30" s="274" t="s">
        <v>50</v>
      </c>
      <c r="D30" s="87">
        <v>500</v>
      </c>
      <c r="E30" s="87"/>
      <c r="F30" s="87"/>
    </row>
    <row r="31" spans="1:6" ht="12" customHeight="1" hidden="1" outlineLevel="1">
      <c r="A31" s="229"/>
      <c r="B31" s="239">
        <v>632002</v>
      </c>
      <c r="C31" s="274" t="s">
        <v>51</v>
      </c>
      <c r="D31" s="87">
        <v>200</v>
      </c>
      <c r="E31" s="87"/>
      <c r="F31" s="87"/>
    </row>
    <row r="32" spans="1:6" ht="11.25" hidden="1" outlineLevel="1">
      <c r="A32" s="229"/>
      <c r="B32" s="239">
        <v>632003</v>
      </c>
      <c r="C32" s="274" t="s">
        <v>52</v>
      </c>
      <c r="D32" s="87">
        <v>200</v>
      </c>
      <c r="E32" s="87"/>
      <c r="F32" s="87"/>
    </row>
    <row r="33" spans="1:7" ht="12" customHeight="1" outlineLevel="1">
      <c r="A33" s="229"/>
      <c r="B33" s="237">
        <v>633001</v>
      </c>
      <c r="C33" s="271" t="s">
        <v>53</v>
      </c>
      <c r="D33" s="73">
        <v>15</v>
      </c>
      <c r="E33" s="73"/>
      <c r="F33" s="73"/>
      <c r="G33" s="74"/>
    </row>
    <row r="34" spans="1:7" ht="12" customHeight="1" outlineLevel="1">
      <c r="A34" s="229"/>
      <c r="B34" s="234" t="s">
        <v>5</v>
      </c>
      <c r="C34" s="271" t="s">
        <v>54</v>
      </c>
      <c r="D34" s="73">
        <v>70</v>
      </c>
      <c r="E34" s="73"/>
      <c r="F34" s="73"/>
      <c r="G34" s="74"/>
    </row>
    <row r="35" spans="1:7" ht="12" customHeight="1" outlineLevel="1">
      <c r="A35" s="229"/>
      <c r="B35" s="237">
        <v>633006</v>
      </c>
      <c r="C35" s="271" t="s">
        <v>162</v>
      </c>
      <c r="D35" s="73">
        <v>90</v>
      </c>
      <c r="E35" s="73"/>
      <c r="F35" s="73"/>
      <c r="G35" s="74"/>
    </row>
    <row r="36" spans="1:7" ht="12" customHeight="1" outlineLevel="1">
      <c r="A36" s="229"/>
      <c r="B36" s="237">
        <v>633009</v>
      </c>
      <c r="C36" s="271" t="s">
        <v>163</v>
      </c>
      <c r="D36" s="206">
        <v>40</v>
      </c>
      <c r="E36" s="206"/>
      <c r="F36" s="206"/>
      <c r="G36" s="74"/>
    </row>
    <row r="37" spans="1:7" ht="12" customHeight="1" outlineLevel="1">
      <c r="A37" s="229"/>
      <c r="B37" s="237">
        <v>633013</v>
      </c>
      <c r="C37" s="271" t="s">
        <v>56</v>
      </c>
      <c r="D37" s="73">
        <v>20</v>
      </c>
      <c r="E37" s="73"/>
      <c r="F37" s="73"/>
      <c r="G37" s="74"/>
    </row>
    <row r="38" spans="1:7" ht="12" customHeight="1" outlineLevel="1">
      <c r="A38" s="229"/>
      <c r="B38" s="237">
        <v>633016</v>
      </c>
      <c r="C38" s="271" t="s">
        <v>98</v>
      </c>
      <c r="D38" s="73">
        <v>70</v>
      </c>
      <c r="E38" s="73"/>
      <c r="F38" s="73"/>
      <c r="G38" s="74"/>
    </row>
    <row r="39" spans="1:7" ht="12" customHeight="1" outlineLevel="1">
      <c r="A39" s="229"/>
      <c r="B39" s="237">
        <v>634002</v>
      </c>
      <c r="C39" s="271" t="s">
        <v>101</v>
      </c>
      <c r="D39" s="73">
        <v>100</v>
      </c>
      <c r="E39" s="73"/>
      <c r="F39" s="73"/>
      <c r="G39" s="74"/>
    </row>
    <row r="40" spans="1:6" s="76" customFormat="1" ht="12" customHeight="1">
      <c r="A40" s="233"/>
      <c r="B40" s="234">
        <v>634001</v>
      </c>
      <c r="C40" s="272" t="s">
        <v>99</v>
      </c>
      <c r="D40" s="73">
        <v>300</v>
      </c>
      <c r="E40" s="73"/>
      <c r="F40" s="73"/>
    </row>
    <row r="41" spans="1:7" ht="12" customHeight="1" hidden="1" outlineLevel="1">
      <c r="A41" s="229"/>
      <c r="B41" s="234" t="s">
        <v>6</v>
      </c>
      <c r="C41" s="271" t="s">
        <v>57</v>
      </c>
      <c r="D41" s="210">
        <v>300</v>
      </c>
      <c r="E41" s="210"/>
      <c r="F41" s="210"/>
      <c r="G41" s="74"/>
    </row>
    <row r="42" spans="1:7" ht="12" customHeight="1" hidden="1" outlineLevel="1">
      <c r="A42" s="229"/>
      <c r="B42" s="237">
        <v>634002</v>
      </c>
      <c r="C42" s="271" t="s">
        <v>58</v>
      </c>
      <c r="D42" s="210">
        <v>250</v>
      </c>
      <c r="E42" s="210"/>
      <c r="F42" s="210"/>
      <c r="G42" s="74"/>
    </row>
    <row r="43" spans="1:7" ht="12" customHeight="1" hidden="1" outlineLevel="1">
      <c r="A43" s="229"/>
      <c r="B43" s="237">
        <v>634005</v>
      </c>
      <c r="C43" s="271" t="s">
        <v>60</v>
      </c>
      <c r="D43" s="210">
        <v>400</v>
      </c>
      <c r="E43" s="210"/>
      <c r="F43" s="210"/>
      <c r="G43" s="74"/>
    </row>
    <row r="44" spans="1:7" ht="12" customHeight="1" hidden="1" outlineLevel="1">
      <c r="A44" s="229"/>
      <c r="B44" s="237">
        <v>634004</v>
      </c>
      <c r="C44" s="271" t="s">
        <v>61</v>
      </c>
      <c r="D44" s="210">
        <v>500</v>
      </c>
      <c r="E44" s="210"/>
      <c r="F44" s="210"/>
      <c r="G44" s="74"/>
    </row>
    <row r="45" spans="1:7" ht="12" customHeight="1" collapsed="1">
      <c r="A45" s="229"/>
      <c r="B45" s="237">
        <v>634003</v>
      </c>
      <c r="C45" s="271" t="s">
        <v>59</v>
      </c>
      <c r="D45" s="206">
        <v>50</v>
      </c>
      <c r="E45" s="206"/>
      <c r="F45" s="206"/>
      <c r="G45" s="74"/>
    </row>
    <row r="46" spans="1:7" ht="12" customHeight="1">
      <c r="A46" s="229"/>
      <c r="B46" s="237">
        <v>634005</v>
      </c>
      <c r="C46" s="271" t="s">
        <v>100</v>
      </c>
      <c r="D46" s="206">
        <v>10</v>
      </c>
      <c r="E46" s="206"/>
      <c r="F46" s="206"/>
      <c r="G46" s="74"/>
    </row>
    <row r="47" spans="1:6" s="76" customFormat="1" ht="12" customHeight="1">
      <c r="A47" s="233"/>
      <c r="B47" s="234">
        <v>635</v>
      </c>
      <c r="C47" s="272" t="s">
        <v>30</v>
      </c>
      <c r="D47" s="73">
        <v>100</v>
      </c>
      <c r="E47" s="73"/>
      <c r="F47" s="73"/>
    </row>
    <row r="48" spans="1:7" ht="12" customHeight="1" hidden="1" outlineLevel="1">
      <c r="A48" s="229"/>
      <c r="B48" s="234" t="s">
        <v>7</v>
      </c>
      <c r="C48" s="271" t="s">
        <v>62</v>
      </c>
      <c r="D48" s="210">
        <v>250</v>
      </c>
      <c r="E48" s="210"/>
      <c r="F48" s="210"/>
      <c r="G48" s="74"/>
    </row>
    <row r="49" spans="1:7" ht="12" customHeight="1" hidden="1" outlineLevel="1">
      <c r="A49" s="229"/>
      <c r="B49" s="234" t="s">
        <v>8</v>
      </c>
      <c r="C49" s="271" t="s">
        <v>63</v>
      </c>
      <c r="D49" s="210">
        <v>250</v>
      </c>
      <c r="E49" s="210"/>
      <c r="F49" s="210"/>
      <c r="G49" s="74"/>
    </row>
    <row r="50" spans="1:7" ht="12" customHeight="1" hidden="1" outlineLevel="1">
      <c r="A50" s="229"/>
      <c r="B50" s="237">
        <v>635006</v>
      </c>
      <c r="C50" s="271" t="s">
        <v>64</v>
      </c>
      <c r="D50" s="210">
        <v>150</v>
      </c>
      <c r="E50" s="210"/>
      <c r="F50" s="210"/>
      <c r="G50" s="74"/>
    </row>
    <row r="51" spans="1:7" ht="12" customHeight="1" hidden="1" outlineLevel="1">
      <c r="A51" s="229"/>
      <c r="B51" s="237">
        <v>635002</v>
      </c>
      <c r="C51" s="271" t="s">
        <v>63</v>
      </c>
      <c r="D51" s="209">
        <v>150</v>
      </c>
      <c r="E51" s="209"/>
      <c r="F51" s="209"/>
      <c r="G51" s="74"/>
    </row>
    <row r="52" spans="1:7" ht="12" customHeight="1" hidden="1" outlineLevel="1">
      <c r="A52" s="229"/>
      <c r="B52" s="237">
        <v>635004</v>
      </c>
      <c r="C52" s="271" t="s">
        <v>65</v>
      </c>
      <c r="D52" s="209">
        <v>50</v>
      </c>
      <c r="E52" s="209"/>
      <c r="F52" s="209"/>
      <c r="G52" s="74"/>
    </row>
    <row r="53" spans="1:7" ht="12" customHeight="1" outlineLevel="1">
      <c r="A53" s="229"/>
      <c r="B53" s="237">
        <v>635006</v>
      </c>
      <c r="C53" s="271" t="s">
        <v>102</v>
      </c>
      <c r="D53" s="73">
        <v>1247</v>
      </c>
      <c r="E53" s="73">
        <v>703</v>
      </c>
      <c r="F53" s="73">
        <v>0</v>
      </c>
      <c r="G53" s="74"/>
    </row>
    <row r="54" spans="1:6" s="76" customFormat="1" ht="12" customHeight="1">
      <c r="A54" s="233"/>
      <c r="B54" s="237">
        <v>636002</v>
      </c>
      <c r="C54" s="271" t="s">
        <v>161</v>
      </c>
      <c r="D54" s="73">
        <v>1</v>
      </c>
      <c r="E54" s="73"/>
      <c r="F54" s="73"/>
    </row>
    <row r="55" spans="1:7" ht="11.25" customHeight="1" hidden="1" outlineLevel="1">
      <c r="A55" s="229"/>
      <c r="B55" s="237">
        <v>636001</v>
      </c>
      <c r="C55" s="271" t="s">
        <v>64</v>
      </c>
      <c r="D55" s="209">
        <v>200</v>
      </c>
      <c r="E55" s="209"/>
      <c r="F55" s="209"/>
      <c r="G55" s="74"/>
    </row>
    <row r="56" spans="1:7" ht="12" customHeight="1" outlineLevel="2">
      <c r="A56" s="229"/>
      <c r="B56" s="234" t="s">
        <v>9</v>
      </c>
      <c r="C56" s="271" t="s">
        <v>164</v>
      </c>
      <c r="D56" s="73">
        <v>25</v>
      </c>
      <c r="E56" s="73"/>
      <c r="F56" s="73"/>
      <c r="G56" s="74"/>
    </row>
    <row r="57" spans="1:7" ht="12" customHeight="1" outlineLevel="2">
      <c r="A57" s="229"/>
      <c r="B57" s="237">
        <v>637003</v>
      </c>
      <c r="C57" s="271" t="s">
        <v>66</v>
      </c>
      <c r="D57" s="73">
        <v>10</v>
      </c>
      <c r="E57" s="73"/>
      <c r="F57" s="73">
        <v>25</v>
      </c>
      <c r="G57" s="74"/>
    </row>
    <row r="58" spans="1:7" ht="12" customHeight="1" outlineLevel="2">
      <c r="A58" s="229"/>
      <c r="B58" s="237">
        <v>637004</v>
      </c>
      <c r="C58" s="271" t="s">
        <v>165</v>
      </c>
      <c r="D58" s="73">
        <v>5</v>
      </c>
      <c r="E58" s="73"/>
      <c r="F58" s="73"/>
      <c r="G58" s="74"/>
    </row>
    <row r="59" spans="1:7" ht="12" customHeight="1" outlineLevel="2">
      <c r="A59" s="229"/>
      <c r="B59" s="237">
        <v>637005</v>
      </c>
      <c r="C59" s="271" t="s">
        <v>166</v>
      </c>
      <c r="D59" s="206">
        <v>25</v>
      </c>
      <c r="E59" s="206"/>
      <c r="F59" s="206"/>
      <c r="G59" s="74"/>
    </row>
    <row r="60" spans="1:7" ht="12" customHeight="1" outlineLevel="2">
      <c r="A60" s="229"/>
      <c r="B60" s="237">
        <v>637012</v>
      </c>
      <c r="C60" s="271" t="s">
        <v>169</v>
      </c>
      <c r="D60" s="73">
        <v>15</v>
      </c>
      <c r="E60" s="73"/>
      <c r="F60" s="73">
        <v>40</v>
      </c>
      <c r="G60" s="74"/>
    </row>
    <row r="61" spans="1:7" ht="12" customHeight="1" outlineLevel="2">
      <c r="A61" s="229"/>
      <c r="B61" s="237">
        <v>637014</v>
      </c>
      <c r="C61" s="271" t="s">
        <v>67</v>
      </c>
      <c r="D61" s="206">
        <v>65</v>
      </c>
      <c r="E61" s="206"/>
      <c r="F61" s="206"/>
      <c r="G61" s="74"/>
    </row>
    <row r="62" spans="1:7" ht="12" customHeight="1" outlineLevel="2">
      <c r="A62" s="229"/>
      <c r="B62" s="237">
        <v>637015</v>
      </c>
      <c r="C62" s="271" t="s">
        <v>167</v>
      </c>
      <c r="D62" s="73">
        <v>10</v>
      </c>
      <c r="E62" s="73"/>
      <c r="F62" s="73"/>
      <c r="G62" s="74"/>
    </row>
    <row r="63" spans="1:7" ht="12" customHeight="1" outlineLevel="2">
      <c r="A63" s="229"/>
      <c r="B63" s="237">
        <v>637016</v>
      </c>
      <c r="C63" s="271" t="s">
        <v>68</v>
      </c>
      <c r="D63" s="73">
        <v>15</v>
      </c>
      <c r="E63" s="73"/>
      <c r="F63" s="73"/>
      <c r="G63" s="74"/>
    </row>
    <row r="64" spans="1:7" ht="12" customHeight="1" outlineLevel="2">
      <c r="A64" s="229"/>
      <c r="B64" s="237">
        <v>637023</v>
      </c>
      <c r="C64" s="271" t="s">
        <v>168</v>
      </c>
      <c r="D64" s="73">
        <v>10</v>
      </c>
      <c r="E64" s="73"/>
      <c r="F64" s="73"/>
      <c r="G64" s="74"/>
    </row>
    <row r="65" spans="1:7" ht="12" customHeight="1" outlineLevel="2">
      <c r="A65" s="229"/>
      <c r="B65" s="237">
        <v>637026</v>
      </c>
      <c r="C65" s="271" t="s">
        <v>145</v>
      </c>
      <c r="D65" s="73">
        <v>68</v>
      </c>
      <c r="E65" s="73"/>
      <c r="F65" s="73"/>
      <c r="G65" s="74"/>
    </row>
    <row r="66" spans="1:7" ht="12" customHeight="1" outlineLevel="2">
      <c r="A66" s="229"/>
      <c r="B66" s="237">
        <v>637027</v>
      </c>
      <c r="C66" s="271" t="s">
        <v>146</v>
      </c>
      <c r="D66" s="73">
        <v>10</v>
      </c>
      <c r="E66" s="73"/>
      <c r="F66" s="73"/>
      <c r="G66" s="74"/>
    </row>
    <row r="67" spans="1:6" ht="12" customHeight="1">
      <c r="A67" s="229"/>
      <c r="B67" s="250"/>
      <c r="C67" s="275"/>
      <c r="D67" s="88"/>
      <c r="E67" s="88"/>
      <c r="F67" s="88"/>
    </row>
    <row r="68" spans="1:6" ht="12" customHeight="1">
      <c r="A68" s="177" t="s">
        <v>10</v>
      </c>
      <c r="B68" s="240"/>
      <c r="C68" s="276"/>
      <c r="D68" s="168">
        <f>SUM(D72:D73)</f>
        <v>20</v>
      </c>
      <c r="E68" s="168"/>
      <c r="F68" s="168"/>
    </row>
    <row r="69" spans="1:6" ht="12" customHeight="1" hidden="1" outlineLevel="1">
      <c r="A69" s="229"/>
      <c r="B69" s="256">
        <v>611</v>
      </c>
      <c r="C69" s="274" t="s">
        <v>38</v>
      </c>
      <c r="D69" s="87">
        <v>150</v>
      </c>
      <c r="E69" s="87"/>
      <c r="F69" s="87"/>
    </row>
    <row r="70" spans="1:6" ht="12" customHeight="1" hidden="1" outlineLevel="1">
      <c r="A70" s="229"/>
      <c r="B70" s="256">
        <v>614</v>
      </c>
      <c r="C70" s="274" t="s">
        <v>26</v>
      </c>
      <c r="D70" s="87">
        <v>20</v>
      </c>
      <c r="E70" s="87"/>
      <c r="F70" s="87"/>
    </row>
    <row r="71" spans="1:6" ht="12" customHeight="1" hidden="1" outlineLevel="1">
      <c r="A71" s="229"/>
      <c r="B71" s="238">
        <v>620</v>
      </c>
      <c r="C71" s="264" t="s">
        <v>32</v>
      </c>
      <c r="D71" s="265">
        <v>55</v>
      </c>
      <c r="E71" s="265"/>
      <c r="F71" s="266"/>
    </row>
    <row r="72" spans="1:6" ht="12" customHeight="1" outlineLevel="1">
      <c r="A72" s="229"/>
      <c r="B72" s="238"/>
      <c r="C72" s="264"/>
      <c r="D72" s="265"/>
      <c r="E72" s="265"/>
      <c r="F72" s="266"/>
    </row>
    <row r="73" spans="1:6" ht="12" customHeight="1" outlineLevel="1">
      <c r="A73" s="229"/>
      <c r="B73" s="237">
        <v>637012</v>
      </c>
      <c r="C73" s="249" t="s">
        <v>170</v>
      </c>
      <c r="D73" s="267">
        <v>20</v>
      </c>
      <c r="E73" s="267"/>
      <c r="F73" s="251"/>
    </row>
    <row r="74" spans="1:6" ht="12" customHeight="1">
      <c r="A74" s="229"/>
      <c r="B74" s="268"/>
      <c r="C74" s="268"/>
      <c r="D74" s="269"/>
      <c r="E74" s="269"/>
      <c r="F74" s="270"/>
    </row>
    <row r="75" spans="1:6" ht="12" customHeight="1">
      <c r="A75" s="177" t="s">
        <v>11</v>
      </c>
      <c r="B75" s="240"/>
      <c r="C75" s="276"/>
      <c r="D75" s="172">
        <v>85</v>
      </c>
      <c r="E75" s="172"/>
      <c r="F75" s="172"/>
    </row>
    <row r="76" spans="1:6" ht="12" customHeight="1">
      <c r="A76" s="261"/>
      <c r="B76" s="262"/>
      <c r="C76" s="224"/>
      <c r="D76" s="260"/>
      <c r="E76" s="260"/>
      <c r="F76" s="260"/>
    </row>
    <row r="77" spans="1:6" ht="12" customHeight="1">
      <c r="A77" s="245"/>
      <c r="B77" s="234">
        <v>610</v>
      </c>
      <c r="C77" s="235" t="s">
        <v>36</v>
      </c>
      <c r="D77" s="86">
        <v>59</v>
      </c>
      <c r="E77" s="86"/>
      <c r="F77" s="86"/>
    </row>
    <row r="78" spans="1:6" ht="12" customHeight="1" hidden="1" outlineLevel="1">
      <c r="A78" s="229"/>
      <c r="B78" s="238">
        <v>611</v>
      </c>
      <c r="C78" s="232" t="s">
        <v>38</v>
      </c>
      <c r="D78" s="87">
        <v>150</v>
      </c>
      <c r="E78" s="87"/>
      <c r="F78" s="87"/>
    </row>
    <row r="79" spans="1:6" ht="12" customHeight="1" hidden="1" outlineLevel="1">
      <c r="A79" s="229"/>
      <c r="B79" s="238">
        <v>614</v>
      </c>
      <c r="C79" s="232" t="s">
        <v>26</v>
      </c>
      <c r="D79" s="87">
        <v>100</v>
      </c>
      <c r="E79" s="87"/>
      <c r="F79" s="87"/>
    </row>
    <row r="80" spans="1:6" ht="12" customHeight="1" collapsed="1">
      <c r="A80" s="229"/>
      <c r="B80" s="237">
        <v>620</v>
      </c>
      <c r="C80" s="235" t="s">
        <v>32</v>
      </c>
      <c r="D80" s="86">
        <v>21</v>
      </c>
      <c r="E80" s="86"/>
      <c r="F80" s="86"/>
    </row>
    <row r="81" spans="1:6" ht="12" customHeight="1" hidden="1" outlineLevel="1">
      <c r="A81" s="229"/>
      <c r="B81" s="238">
        <v>620</v>
      </c>
      <c r="C81" s="263" t="s">
        <v>32</v>
      </c>
      <c r="D81" s="87">
        <v>120</v>
      </c>
      <c r="E81" s="87"/>
      <c r="F81" s="87"/>
    </row>
    <row r="82" spans="1:6" ht="12" customHeight="1" hidden="1" outlineLevel="1">
      <c r="A82" s="229"/>
      <c r="B82" s="230">
        <v>632003</v>
      </c>
      <c r="C82" s="232" t="s">
        <v>69</v>
      </c>
      <c r="D82" s="87">
        <v>10</v>
      </c>
      <c r="E82" s="87"/>
      <c r="F82" s="87"/>
    </row>
    <row r="83" spans="1:7" ht="12" customHeight="1" outlineLevel="1">
      <c r="A83" s="245"/>
      <c r="B83" s="237">
        <v>633006</v>
      </c>
      <c r="C83" s="235" t="s">
        <v>55</v>
      </c>
      <c r="D83" s="73">
        <v>5</v>
      </c>
      <c r="E83" s="73"/>
      <c r="F83" s="73"/>
      <c r="G83" s="82"/>
    </row>
    <row r="84" spans="1:6" ht="12" customHeight="1" hidden="1" outlineLevel="1">
      <c r="A84" s="229"/>
      <c r="B84" s="253">
        <v>635002</v>
      </c>
      <c r="C84" s="254" t="s">
        <v>63</v>
      </c>
      <c r="D84" s="209">
        <v>20</v>
      </c>
      <c r="E84" s="209"/>
      <c r="F84" s="209"/>
    </row>
    <row r="85" spans="1:6" ht="12" customHeight="1" hidden="1" outlineLevel="1">
      <c r="A85" s="229"/>
      <c r="B85" s="253">
        <v>635003</v>
      </c>
      <c r="C85" s="254" t="s">
        <v>70</v>
      </c>
      <c r="D85" s="209">
        <v>30</v>
      </c>
      <c r="E85" s="209"/>
      <c r="F85" s="209"/>
    </row>
    <row r="86" spans="1:6" ht="12" customHeight="1" collapsed="1">
      <c r="A86" s="229"/>
      <c r="B86" s="253"/>
      <c r="C86" s="254"/>
      <c r="D86" s="73"/>
      <c r="E86" s="73"/>
      <c r="F86" s="73"/>
    </row>
    <row r="87" spans="1:6" ht="12" customHeight="1" hidden="1" outlineLevel="1">
      <c r="A87" s="229"/>
      <c r="B87" s="230" t="s">
        <v>90</v>
      </c>
      <c r="C87" s="231" t="s">
        <v>71</v>
      </c>
      <c r="D87" s="3">
        <v>250</v>
      </c>
      <c r="E87" s="3"/>
      <c r="F87" s="3"/>
    </row>
    <row r="88" spans="1:6" ht="12" customHeight="1" hidden="1" outlineLevel="1">
      <c r="A88" s="229"/>
      <c r="B88" s="230" t="s">
        <v>91</v>
      </c>
      <c r="C88" s="231" t="s">
        <v>71</v>
      </c>
      <c r="D88" s="3">
        <v>350</v>
      </c>
      <c r="E88" s="3"/>
      <c r="F88" s="3"/>
    </row>
    <row r="89" spans="1:6" ht="12" customHeight="1" hidden="1" outlineLevel="1">
      <c r="A89" s="229"/>
      <c r="B89" s="230" t="s">
        <v>92</v>
      </c>
      <c r="C89" s="231" t="s">
        <v>71</v>
      </c>
      <c r="D89" s="3">
        <v>450</v>
      </c>
      <c r="E89" s="3"/>
      <c r="F89" s="3"/>
    </row>
    <row r="90" spans="1:6" ht="12" customHeight="1" collapsed="1">
      <c r="A90" s="177" t="s">
        <v>80</v>
      </c>
      <c r="B90" s="240"/>
      <c r="C90" s="276"/>
      <c r="D90" s="168">
        <v>354</v>
      </c>
      <c r="E90" s="168"/>
      <c r="F90" s="168"/>
    </row>
    <row r="91" spans="1:7" ht="12" customHeight="1">
      <c r="A91" s="233"/>
      <c r="B91" s="234">
        <v>631</v>
      </c>
      <c r="C91" s="272" t="s">
        <v>28</v>
      </c>
      <c r="D91" s="73">
        <v>1</v>
      </c>
      <c r="E91" s="73"/>
      <c r="F91" s="73"/>
      <c r="G91" s="74"/>
    </row>
    <row r="92" spans="1:7" ht="12" customHeight="1" hidden="1" outlineLevel="1">
      <c r="A92" s="229"/>
      <c r="B92" s="277" t="s">
        <v>4</v>
      </c>
      <c r="C92" s="278" t="s">
        <v>49</v>
      </c>
      <c r="D92" s="209">
        <v>120</v>
      </c>
      <c r="E92" s="209"/>
      <c r="F92" s="209"/>
      <c r="G92" s="74"/>
    </row>
    <row r="93" spans="1:7" ht="12" customHeight="1" collapsed="1">
      <c r="A93" s="233"/>
      <c r="B93" s="234">
        <v>632</v>
      </c>
      <c r="C93" s="271" t="s">
        <v>29</v>
      </c>
      <c r="D93" s="73">
        <v>45</v>
      </c>
      <c r="E93" s="73"/>
      <c r="F93" s="73"/>
      <c r="G93" s="74"/>
    </row>
    <row r="94" spans="1:7" ht="12" customHeight="1" hidden="1" outlineLevel="1">
      <c r="A94" s="229"/>
      <c r="B94" s="277" t="s">
        <v>94</v>
      </c>
      <c r="C94" s="278" t="s">
        <v>50</v>
      </c>
      <c r="D94" s="210">
        <v>45</v>
      </c>
      <c r="E94" s="210"/>
      <c r="F94" s="210"/>
      <c r="G94" s="74"/>
    </row>
    <row r="95" spans="1:7" ht="12" customHeight="1" hidden="1" outlineLevel="1">
      <c r="A95" s="229"/>
      <c r="B95" s="277" t="s">
        <v>93</v>
      </c>
      <c r="C95" s="278" t="s">
        <v>50</v>
      </c>
      <c r="D95" s="216">
        <v>40</v>
      </c>
      <c r="E95" s="216"/>
      <c r="F95" s="216"/>
      <c r="G95" s="74"/>
    </row>
    <row r="96" spans="1:7" ht="12" customHeight="1" hidden="1" outlineLevel="1">
      <c r="A96" s="229"/>
      <c r="B96" s="253">
        <v>632002</v>
      </c>
      <c r="C96" s="278" t="s">
        <v>51</v>
      </c>
      <c r="D96" s="209">
        <v>50</v>
      </c>
      <c r="E96" s="209"/>
      <c r="F96" s="209"/>
      <c r="G96" s="74"/>
    </row>
    <row r="97" spans="1:7" ht="12" customHeight="1" outlineLevel="1">
      <c r="A97" s="245"/>
      <c r="B97" s="237">
        <v>633004</v>
      </c>
      <c r="C97" s="271" t="s">
        <v>171</v>
      </c>
      <c r="D97" s="73">
        <v>5</v>
      </c>
      <c r="E97" s="73"/>
      <c r="F97" s="73"/>
      <c r="G97" s="76"/>
    </row>
    <row r="98" spans="1:7" ht="12" customHeight="1" outlineLevel="1">
      <c r="A98" s="245"/>
      <c r="B98" s="237">
        <v>633010</v>
      </c>
      <c r="C98" s="271" t="s">
        <v>72</v>
      </c>
      <c r="D98" s="73">
        <v>5</v>
      </c>
      <c r="E98" s="73"/>
      <c r="F98" s="73">
        <v>38</v>
      </c>
      <c r="G98" s="76"/>
    </row>
    <row r="99" spans="1:7" ht="12" customHeight="1">
      <c r="A99" s="233"/>
      <c r="B99" s="234">
        <v>634001</v>
      </c>
      <c r="C99" s="272" t="s">
        <v>175</v>
      </c>
      <c r="D99" s="73">
        <v>10</v>
      </c>
      <c r="E99" s="73"/>
      <c r="F99" s="73"/>
      <c r="G99" s="74"/>
    </row>
    <row r="100" spans="1:7" ht="12" customHeight="1" hidden="1" outlineLevel="1">
      <c r="A100" s="229"/>
      <c r="B100" s="277" t="s">
        <v>6</v>
      </c>
      <c r="C100" s="278" t="s">
        <v>57</v>
      </c>
      <c r="D100" s="210">
        <v>90</v>
      </c>
      <c r="E100" s="210"/>
      <c r="F100" s="210"/>
      <c r="G100" s="74"/>
    </row>
    <row r="101" spans="1:7" ht="12" customHeight="1" hidden="1" outlineLevel="1">
      <c r="A101" s="229"/>
      <c r="B101" s="253">
        <v>634002</v>
      </c>
      <c r="C101" s="278" t="s">
        <v>58</v>
      </c>
      <c r="D101" s="209">
        <v>50</v>
      </c>
      <c r="E101" s="209"/>
      <c r="F101" s="209"/>
      <c r="G101" s="74"/>
    </row>
    <row r="102" spans="1:7" ht="12" customHeight="1" outlineLevel="1">
      <c r="A102" s="245"/>
      <c r="B102" s="237">
        <v>634002</v>
      </c>
      <c r="C102" s="271" t="s">
        <v>103</v>
      </c>
      <c r="D102" s="73">
        <v>10</v>
      </c>
      <c r="E102" s="73"/>
      <c r="F102" s="73"/>
      <c r="G102" s="76"/>
    </row>
    <row r="103" spans="1:7" ht="12" customHeight="1">
      <c r="A103" s="245"/>
      <c r="B103" s="237">
        <v>634003</v>
      </c>
      <c r="C103" s="271" t="s">
        <v>176</v>
      </c>
      <c r="D103" s="206">
        <v>5</v>
      </c>
      <c r="E103" s="206"/>
      <c r="F103" s="206"/>
      <c r="G103" s="76"/>
    </row>
    <row r="104" spans="1:7" ht="12" customHeight="1">
      <c r="A104" s="233"/>
      <c r="B104" s="234">
        <v>635</v>
      </c>
      <c r="C104" s="272" t="s">
        <v>30</v>
      </c>
      <c r="D104" s="206">
        <v>250</v>
      </c>
      <c r="E104" s="206"/>
      <c r="F104" s="206">
        <v>215</v>
      </c>
      <c r="G104" s="74"/>
    </row>
    <row r="105" spans="1:7" ht="12" customHeight="1" hidden="1" outlineLevel="1">
      <c r="A105" s="229"/>
      <c r="B105" s="253">
        <v>635006</v>
      </c>
      <c r="C105" s="278" t="s">
        <v>64</v>
      </c>
      <c r="D105" s="210">
        <v>250</v>
      </c>
      <c r="E105" s="210"/>
      <c r="F105" s="210"/>
      <c r="G105" s="74"/>
    </row>
    <row r="106" spans="1:7" ht="12" customHeight="1" outlineLevel="1">
      <c r="A106" s="229"/>
      <c r="B106" s="237">
        <v>637004</v>
      </c>
      <c r="C106" s="271" t="s">
        <v>173</v>
      </c>
      <c r="D106" s="73">
        <v>2</v>
      </c>
      <c r="E106" s="73"/>
      <c r="F106" s="73"/>
      <c r="G106" s="76"/>
    </row>
    <row r="107" spans="1:7" ht="12" customHeight="1" outlineLevel="1">
      <c r="A107" s="229"/>
      <c r="B107" s="237">
        <v>637015</v>
      </c>
      <c r="C107" s="271" t="s">
        <v>174</v>
      </c>
      <c r="D107" s="73">
        <v>4</v>
      </c>
      <c r="E107" s="73"/>
      <c r="F107" s="73"/>
      <c r="G107" s="76"/>
    </row>
    <row r="108" spans="1:7" ht="12" customHeight="1" outlineLevel="1">
      <c r="A108" s="229"/>
      <c r="B108" s="237">
        <v>637027</v>
      </c>
      <c r="C108" s="271" t="s">
        <v>172</v>
      </c>
      <c r="D108" s="73">
        <v>15</v>
      </c>
      <c r="E108" s="73"/>
      <c r="F108" s="73"/>
      <c r="G108" s="76"/>
    </row>
    <row r="109" spans="1:7" ht="12" customHeight="1" outlineLevel="1">
      <c r="A109" s="229"/>
      <c r="B109" s="237">
        <v>642006</v>
      </c>
      <c r="C109" s="271" t="s">
        <v>104</v>
      </c>
      <c r="D109" s="73">
        <v>2</v>
      </c>
      <c r="E109" s="73"/>
      <c r="F109" s="73"/>
      <c r="G109" s="76"/>
    </row>
    <row r="110" spans="1:6" ht="12" customHeight="1">
      <c r="A110" s="229"/>
      <c r="B110" s="268"/>
      <c r="C110" s="279"/>
      <c r="D110" s="198"/>
      <c r="E110" s="198"/>
      <c r="F110" s="198"/>
    </row>
    <row r="111" spans="1:6" ht="11.25" customHeight="1" hidden="1" outlineLevel="1">
      <c r="A111" s="69"/>
      <c r="B111" s="58">
        <v>635004</v>
      </c>
      <c r="C111" s="59" t="s">
        <v>65</v>
      </c>
      <c r="D111" s="5">
        <v>80</v>
      </c>
      <c r="E111" s="5"/>
      <c r="F111" s="5"/>
    </row>
    <row r="112" spans="1:6" ht="12" customHeight="1" hidden="1" outlineLevel="1">
      <c r="A112" s="69"/>
      <c r="B112" s="58">
        <v>635006</v>
      </c>
      <c r="C112" s="59" t="s">
        <v>64</v>
      </c>
      <c r="D112" s="3">
        <v>250</v>
      </c>
      <c r="E112" s="3"/>
      <c r="F112" s="3"/>
    </row>
    <row r="113" spans="1:7" ht="12" customHeight="1" outlineLevel="1">
      <c r="A113" s="69"/>
      <c r="B113" s="58"/>
      <c r="C113" s="383" t="s">
        <v>199</v>
      </c>
      <c r="D113" s="3"/>
      <c r="E113" s="3"/>
      <c r="F113" s="3"/>
      <c r="G113" s="62">
        <v>1</v>
      </c>
    </row>
    <row r="114" spans="1:6" ht="12" customHeight="1">
      <c r="A114" s="164" t="s">
        <v>13</v>
      </c>
      <c r="B114" s="171"/>
      <c r="C114" s="174"/>
      <c r="D114" s="167">
        <f>SUM(D116:D118)</f>
        <v>335</v>
      </c>
      <c r="E114" s="167"/>
      <c r="F114" s="167"/>
    </row>
    <row r="115" spans="1:6" ht="12" customHeight="1">
      <c r="A115" s="296"/>
      <c r="B115" s="297"/>
      <c r="C115" s="295"/>
      <c r="D115" s="298"/>
      <c r="E115" s="298"/>
      <c r="F115" s="298"/>
    </row>
    <row r="116" spans="1:8" ht="12" customHeight="1" outlineLevel="1">
      <c r="A116" s="229"/>
      <c r="B116" s="237">
        <v>633006</v>
      </c>
      <c r="C116" s="235" t="s">
        <v>177</v>
      </c>
      <c r="D116" s="73">
        <v>45</v>
      </c>
      <c r="E116" s="73"/>
      <c r="F116" s="73"/>
      <c r="G116" s="76"/>
      <c r="H116" s="74"/>
    </row>
    <row r="117" spans="1:7" ht="12" customHeight="1" outlineLevel="1">
      <c r="A117" s="252"/>
      <c r="B117" s="237">
        <v>634001</v>
      </c>
      <c r="C117" s="235" t="s">
        <v>124</v>
      </c>
      <c r="D117" s="73">
        <v>250</v>
      </c>
      <c r="E117" s="73"/>
      <c r="F117" s="73"/>
      <c r="G117" s="76"/>
    </row>
    <row r="118" spans="1:7" ht="12" customHeight="1">
      <c r="A118" s="252"/>
      <c r="B118" s="234">
        <v>635</v>
      </c>
      <c r="C118" s="236" t="s">
        <v>178</v>
      </c>
      <c r="D118" s="73">
        <v>40</v>
      </c>
      <c r="E118" s="73"/>
      <c r="F118" s="73">
        <v>217</v>
      </c>
      <c r="G118" s="74"/>
    </row>
    <row r="119" spans="1:6" ht="12" customHeight="1" hidden="1" outlineLevel="1">
      <c r="A119" s="229"/>
      <c r="B119" s="230">
        <v>635006</v>
      </c>
      <c r="C119" s="232" t="s">
        <v>64</v>
      </c>
      <c r="D119" s="3">
        <v>10</v>
      </c>
      <c r="E119" s="3"/>
      <c r="F119" s="3"/>
    </row>
    <row r="120" spans="1:6" ht="12" customHeight="1" outlineLevel="1">
      <c r="A120" s="229"/>
      <c r="B120" s="230"/>
      <c r="C120" s="232"/>
      <c r="D120" s="3"/>
      <c r="E120" s="3"/>
      <c r="F120" s="3"/>
    </row>
    <row r="121" spans="1:6" ht="12" customHeight="1">
      <c r="A121" s="176" t="s">
        <v>81</v>
      </c>
      <c r="B121" s="175"/>
      <c r="C121" s="174"/>
      <c r="D121" s="172">
        <f>SUM(D123:D125)</f>
        <v>25</v>
      </c>
      <c r="E121" s="172"/>
      <c r="F121" s="172"/>
    </row>
    <row r="122" spans="1:6" ht="12" customHeight="1">
      <c r="A122" s="299"/>
      <c r="B122" s="300"/>
      <c r="C122" s="295"/>
      <c r="D122" s="260"/>
      <c r="E122" s="260"/>
      <c r="F122" s="260"/>
    </row>
    <row r="123" spans="1:7" ht="12" customHeight="1" outlineLevel="1">
      <c r="A123" s="229"/>
      <c r="B123" s="237">
        <v>633009</v>
      </c>
      <c r="C123" s="235" t="s">
        <v>105</v>
      </c>
      <c r="D123" s="73">
        <v>10</v>
      </c>
      <c r="E123" s="73"/>
      <c r="F123" s="73"/>
      <c r="G123" s="76"/>
    </row>
    <row r="124" spans="1:7" ht="12" customHeight="1">
      <c r="A124" s="229"/>
      <c r="B124" s="234">
        <v>637003</v>
      </c>
      <c r="C124" s="236" t="s">
        <v>106</v>
      </c>
      <c r="D124" s="206">
        <v>15</v>
      </c>
      <c r="E124" s="206"/>
      <c r="F124" s="206"/>
      <c r="G124" s="76"/>
    </row>
    <row r="125" spans="1:6" ht="12" customHeight="1">
      <c r="A125" s="229"/>
      <c r="B125" s="238"/>
      <c r="C125" s="280"/>
      <c r="D125" s="5"/>
      <c r="E125" s="198"/>
      <c r="F125" s="198"/>
    </row>
    <row r="126" spans="1:6" ht="12" customHeight="1">
      <c r="A126" s="164" t="s">
        <v>82</v>
      </c>
      <c r="B126" s="165"/>
      <c r="C126" s="166"/>
      <c r="D126" s="168">
        <v>845</v>
      </c>
      <c r="E126" s="168"/>
      <c r="F126" s="168"/>
    </row>
    <row r="127" spans="1:6" s="303" customFormat="1" ht="12" customHeight="1">
      <c r="A127" s="296"/>
      <c r="B127" s="301"/>
      <c r="C127" s="302"/>
      <c r="D127" s="287"/>
      <c r="E127" s="287"/>
      <c r="F127" s="287"/>
    </row>
    <row r="128" spans="1:6" ht="12" customHeight="1" outlineLevel="1">
      <c r="A128" s="229"/>
      <c r="B128" s="237">
        <v>633006</v>
      </c>
      <c r="C128" s="235" t="s">
        <v>107</v>
      </c>
      <c r="D128" s="73">
        <v>50</v>
      </c>
      <c r="E128" s="73"/>
      <c r="F128" s="73">
        <v>75</v>
      </c>
    </row>
    <row r="129" spans="1:6" ht="12" customHeight="1" outlineLevel="1">
      <c r="A129" s="229"/>
      <c r="B129" s="237">
        <v>634001</v>
      </c>
      <c r="C129" s="235" t="s">
        <v>179</v>
      </c>
      <c r="D129" s="73">
        <v>250</v>
      </c>
      <c r="E129" s="73"/>
      <c r="F129" s="73"/>
    </row>
    <row r="130" spans="1:6" ht="12" customHeight="1" outlineLevel="1">
      <c r="A130" s="229"/>
      <c r="B130" s="237">
        <v>634002</v>
      </c>
      <c r="C130" s="235" t="s">
        <v>209</v>
      </c>
      <c r="D130" s="73">
        <v>100</v>
      </c>
      <c r="E130" s="73"/>
      <c r="F130" s="73">
        <v>208</v>
      </c>
    </row>
    <row r="131" spans="1:6" ht="12" customHeight="1" outlineLevel="1">
      <c r="A131" s="229"/>
      <c r="B131" s="237">
        <v>634003</v>
      </c>
      <c r="C131" s="235" t="s">
        <v>108</v>
      </c>
      <c r="D131" s="73">
        <v>45</v>
      </c>
      <c r="E131" s="73"/>
      <c r="F131" s="73"/>
    </row>
    <row r="132" spans="1:6" ht="12" customHeight="1" hidden="1" outlineLevel="1">
      <c r="A132" s="229"/>
      <c r="B132" s="237">
        <v>635004</v>
      </c>
      <c r="C132" s="235" t="s">
        <v>65</v>
      </c>
      <c r="D132" s="206">
        <v>15</v>
      </c>
      <c r="E132" s="206"/>
      <c r="F132" s="206"/>
    </row>
    <row r="133" spans="1:6" ht="12" customHeight="1" hidden="1" outlineLevel="1">
      <c r="A133" s="229"/>
      <c r="B133" s="237">
        <v>635006</v>
      </c>
      <c r="C133" s="235" t="s">
        <v>64</v>
      </c>
      <c r="D133" s="206">
        <v>15</v>
      </c>
      <c r="E133" s="206"/>
      <c r="F133" s="206"/>
    </row>
    <row r="134" spans="1:6" ht="12" customHeight="1" outlineLevel="1">
      <c r="A134" s="229"/>
      <c r="B134" s="237">
        <v>637004</v>
      </c>
      <c r="C134" s="235" t="s">
        <v>109</v>
      </c>
      <c r="D134" s="206">
        <v>400</v>
      </c>
      <c r="E134" s="206"/>
      <c r="F134" s="206"/>
    </row>
    <row r="135" spans="1:6" ht="12" customHeight="1">
      <c r="A135" s="229"/>
      <c r="B135" s="268"/>
      <c r="C135" s="280"/>
      <c r="D135" s="85"/>
      <c r="E135" s="85"/>
      <c r="F135" s="85"/>
    </row>
    <row r="136" spans="1:6" ht="12" customHeight="1">
      <c r="A136" s="177" t="s">
        <v>14</v>
      </c>
      <c r="B136" s="165"/>
      <c r="C136" s="166"/>
      <c r="D136" s="168">
        <f>SUM(D138:D138)</f>
        <v>10</v>
      </c>
      <c r="E136" s="168"/>
      <c r="F136" s="168"/>
    </row>
    <row r="137" spans="1:6" s="303" customFormat="1" ht="12" customHeight="1">
      <c r="A137" s="261"/>
      <c r="B137" s="262"/>
      <c r="C137" s="224"/>
      <c r="D137" s="287"/>
      <c r="E137" s="287"/>
      <c r="F137" s="287"/>
    </row>
    <row r="138" spans="1:6" ht="12" customHeight="1" outlineLevel="1">
      <c r="A138" s="229"/>
      <c r="B138" s="237">
        <v>637004</v>
      </c>
      <c r="C138" s="235" t="s">
        <v>125</v>
      </c>
      <c r="D138" s="206">
        <v>10</v>
      </c>
      <c r="E138" s="206"/>
      <c r="F138" s="206"/>
    </row>
    <row r="139" spans="1:6" ht="12" customHeight="1" outlineLevel="1">
      <c r="A139" s="229"/>
      <c r="B139" s="345"/>
      <c r="C139" s="346"/>
      <c r="D139" s="88"/>
      <c r="E139" s="88"/>
      <c r="F139" s="88"/>
    </row>
    <row r="140" spans="1:6" ht="12" customHeight="1" outlineLevel="1">
      <c r="A140" s="199" t="s">
        <v>110</v>
      </c>
      <c r="B140" s="200"/>
      <c r="C140" s="201"/>
      <c r="D140" s="222">
        <f>SUM(D141:D142)</f>
        <v>72</v>
      </c>
      <c r="E140" s="222"/>
      <c r="F140" s="222"/>
    </row>
    <row r="141" spans="1:6" ht="12" customHeight="1" outlineLevel="1">
      <c r="A141" s="261"/>
      <c r="B141" s="204"/>
      <c r="C141" s="205"/>
      <c r="D141" s="203"/>
      <c r="E141" s="202"/>
      <c r="F141" s="202"/>
    </row>
    <row r="142" spans="1:6" ht="12" customHeight="1" outlineLevel="1">
      <c r="A142" s="261"/>
      <c r="B142" s="223">
        <v>641006</v>
      </c>
      <c r="C142" s="224" t="s">
        <v>111</v>
      </c>
      <c r="D142" s="225">
        <v>72</v>
      </c>
      <c r="E142" s="226"/>
      <c r="F142" s="226"/>
    </row>
    <row r="143" spans="1:6" ht="12" customHeight="1" outlineLevel="1">
      <c r="A143" s="261"/>
      <c r="B143" s="223"/>
      <c r="C143" s="224"/>
      <c r="D143" s="225"/>
      <c r="E143" s="226"/>
      <c r="F143" s="226"/>
    </row>
    <row r="144" spans="1:6" ht="12" customHeight="1" outlineLevel="1">
      <c r="A144" s="527" t="s">
        <v>147</v>
      </c>
      <c r="B144" s="528"/>
      <c r="C144" s="529"/>
      <c r="D144" s="283">
        <v>1734</v>
      </c>
      <c r="E144" s="284"/>
      <c r="F144" s="284"/>
    </row>
    <row r="145" spans="1:6" ht="12" customHeight="1" outlineLevel="1">
      <c r="A145" s="335"/>
      <c r="B145" s="219"/>
      <c r="C145" s="220"/>
      <c r="D145" s="203"/>
      <c r="E145" s="202"/>
      <c r="F145" s="202"/>
    </row>
    <row r="146" spans="1:6" ht="12" customHeight="1" outlineLevel="1">
      <c r="A146" s="335"/>
      <c r="B146" s="281">
        <v>611</v>
      </c>
      <c r="C146" s="282" t="s">
        <v>158</v>
      </c>
      <c r="D146" s="227">
        <v>430</v>
      </c>
      <c r="E146" s="228"/>
      <c r="F146" s="228"/>
    </row>
    <row r="147" spans="1:6" ht="12" customHeight="1" outlineLevel="1">
      <c r="A147" s="335"/>
      <c r="B147" s="281">
        <v>612</v>
      </c>
      <c r="C147" s="282" t="s">
        <v>148</v>
      </c>
      <c r="D147" s="227">
        <v>70</v>
      </c>
      <c r="E147" s="228"/>
      <c r="F147" s="228"/>
    </row>
    <row r="148" spans="1:6" ht="12" customHeight="1" outlineLevel="1">
      <c r="A148" s="335"/>
      <c r="B148" s="281">
        <v>614</v>
      </c>
      <c r="C148" s="282" t="s">
        <v>26</v>
      </c>
      <c r="D148" s="227">
        <v>25</v>
      </c>
      <c r="E148" s="228"/>
      <c r="F148" s="228"/>
    </row>
    <row r="149" spans="1:6" ht="12" customHeight="1" outlineLevel="1">
      <c r="A149" s="335"/>
      <c r="B149" s="281">
        <v>621</v>
      </c>
      <c r="C149" s="282" t="s">
        <v>150</v>
      </c>
      <c r="D149" s="227">
        <v>203</v>
      </c>
      <c r="E149" s="228"/>
      <c r="F149" s="228"/>
    </row>
    <row r="150" spans="1:6" ht="12" customHeight="1" outlineLevel="1">
      <c r="A150" s="335"/>
      <c r="B150" s="281">
        <v>631</v>
      </c>
      <c r="C150" s="282" t="s">
        <v>151</v>
      </c>
      <c r="D150" s="227">
        <v>1</v>
      </c>
      <c r="E150" s="228"/>
      <c r="F150" s="228"/>
    </row>
    <row r="151" spans="1:6" ht="12" customHeight="1" outlineLevel="1">
      <c r="A151" s="335"/>
      <c r="B151" s="281">
        <v>632</v>
      </c>
      <c r="C151" s="282" t="s">
        <v>149</v>
      </c>
      <c r="D151" s="227">
        <v>5</v>
      </c>
      <c r="E151" s="228"/>
      <c r="F151" s="228"/>
    </row>
    <row r="152" spans="1:6" ht="12" customHeight="1" outlineLevel="1">
      <c r="A152" s="335"/>
      <c r="B152" s="281">
        <v>633</v>
      </c>
      <c r="C152" s="282" t="s">
        <v>182</v>
      </c>
      <c r="D152" s="227">
        <v>15</v>
      </c>
      <c r="E152" s="228"/>
      <c r="F152" s="228"/>
    </row>
    <row r="153" spans="1:6" ht="12" customHeight="1" outlineLevel="1">
      <c r="A153" s="335"/>
      <c r="B153" s="281" t="s">
        <v>180</v>
      </c>
      <c r="C153" s="282" t="s">
        <v>181</v>
      </c>
      <c r="D153" s="227">
        <v>51</v>
      </c>
      <c r="E153" s="228"/>
      <c r="F153" s="228"/>
    </row>
    <row r="154" spans="1:6" ht="12" customHeight="1" outlineLevel="1">
      <c r="A154" s="335"/>
      <c r="B154" s="281">
        <v>634</v>
      </c>
      <c r="C154" s="282" t="s">
        <v>152</v>
      </c>
      <c r="D154" s="227">
        <v>100</v>
      </c>
      <c r="E154" s="228"/>
      <c r="F154" s="228"/>
    </row>
    <row r="155" spans="1:6" ht="12" customHeight="1" outlineLevel="1">
      <c r="A155" s="335"/>
      <c r="B155" s="281">
        <v>634</v>
      </c>
      <c r="C155" s="282" t="s">
        <v>153</v>
      </c>
      <c r="D155" s="227">
        <v>50</v>
      </c>
      <c r="E155" s="228"/>
      <c r="F155" s="228"/>
    </row>
    <row r="156" spans="1:6" ht="12" customHeight="1" outlineLevel="1">
      <c r="A156" s="335"/>
      <c r="B156" s="281">
        <v>635</v>
      </c>
      <c r="C156" s="282" t="s">
        <v>154</v>
      </c>
      <c r="D156" s="227">
        <v>60</v>
      </c>
      <c r="E156" s="228"/>
      <c r="F156" s="228"/>
    </row>
    <row r="157" spans="1:6" ht="12" customHeight="1">
      <c r="A157" s="335"/>
      <c r="B157" s="281">
        <v>636</v>
      </c>
      <c r="C157" s="282" t="s">
        <v>155</v>
      </c>
      <c r="D157" s="227">
        <v>668</v>
      </c>
      <c r="E157" s="228"/>
      <c r="F157" s="228"/>
    </row>
    <row r="158" spans="1:6" ht="12" customHeight="1">
      <c r="A158" s="335"/>
      <c r="B158" s="281">
        <v>637</v>
      </c>
      <c r="C158" s="282" t="s">
        <v>156</v>
      </c>
      <c r="D158" s="227">
        <v>35</v>
      </c>
      <c r="E158" s="228"/>
      <c r="F158" s="228">
        <v>60</v>
      </c>
    </row>
    <row r="159" spans="1:6" ht="12" customHeight="1">
      <c r="A159" s="335"/>
      <c r="B159" s="281">
        <v>637</v>
      </c>
      <c r="C159" s="282" t="s">
        <v>157</v>
      </c>
      <c r="D159" s="227">
        <v>20</v>
      </c>
      <c r="E159" s="228"/>
      <c r="F159" s="228"/>
    </row>
    <row r="160" spans="1:6" ht="12" customHeight="1" hidden="1" outlineLevel="1">
      <c r="A160" s="336"/>
      <c r="B160" s="217"/>
      <c r="C160" s="218"/>
      <c r="D160" s="203"/>
      <c r="E160" s="202"/>
      <c r="F160" s="202"/>
    </row>
    <row r="161" spans="1:6" ht="12" customHeight="1" outlineLevel="1">
      <c r="A161" s="335"/>
      <c r="B161" s="281" t="s">
        <v>183</v>
      </c>
      <c r="C161" s="282" t="s">
        <v>184</v>
      </c>
      <c r="D161" s="337">
        <v>1</v>
      </c>
      <c r="E161" s="228"/>
      <c r="F161" s="227"/>
    </row>
    <row r="162" spans="1:6" ht="12" customHeight="1" outlineLevel="1">
      <c r="A162" s="335"/>
      <c r="B162" s="219"/>
      <c r="C162" s="220"/>
      <c r="D162" s="203"/>
      <c r="E162" s="202"/>
      <c r="F162" s="202"/>
    </row>
    <row r="163" spans="1:6" ht="12" customHeight="1" outlineLevel="1">
      <c r="A163" s="530" t="s">
        <v>112</v>
      </c>
      <c r="B163" s="531"/>
      <c r="C163" s="532"/>
      <c r="D163" s="221">
        <v>10</v>
      </c>
      <c r="E163" s="222"/>
      <c r="F163" s="222"/>
    </row>
    <row r="164" spans="1:6" ht="12" customHeight="1" outlineLevel="1">
      <c r="A164" s="261"/>
      <c r="B164" s="204"/>
      <c r="C164" s="205"/>
      <c r="D164" s="203"/>
      <c r="E164" s="202"/>
      <c r="F164" s="202"/>
    </row>
    <row r="165" spans="1:6" ht="12" customHeight="1" outlineLevel="1">
      <c r="A165" s="261"/>
      <c r="B165" s="223">
        <v>635004</v>
      </c>
      <c r="C165" s="224" t="s">
        <v>113</v>
      </c>
      <c r="D165" s="225">
        <v>10</v>
      </c>
      <c r="E165" s="226"/>
      <c r="F165" s="226"/>
    </row>
    <row r="166" spans="1:6" ht="12" customHeight="1" outlineLevel="1">
      <c r="A166" s="261"/>
      <c r="B166" s="223"/>
      <c r="C166" s="224"/>
      <c r="D166" s="225"/>
      <c r="E166" s="226"/>
      <c r="F166" s="226"/>
    </row>
    <row r="167" spans="1:6" ht="12" customHeight="1" outlineLevel="1">
      <c r="A167" s="531" t="s">
        <v>15</v>
      </c>
      <c r="B167" s="536"/>
      <c r="C167" s="537"/>
      <c r="D167" s="283">
        <v>1295</v>
      </c>
      <c r="E167" s="222"/>
      <c r="F167" s="222"/>
    </row>
    <row r="168" spans="1:6" ht="12" customHeight="1">
      <c r="A168" s="229"/>
      <c r="B168" s="230"/>
      <c r="C168" s="232"/>
      <c r="D168" s="202"/>
      <c r="E168" s="202"/>
      <c r="F168" s="202"/>
    </row>
    <row r="169" spans="1:6" ht="12" customHeight="1" hidden="1" outlineLevel="1">
      <c r="A169" s="164" t="s">
        <v>15</v>
      </c>
      <c r="B169" s="165"/>
      <c r="C169" s="174"/>
      <c r="D169" s="168" t="e">
        <f>#REF!+D171</f>
        <v>#REF!</v>
      </c>
      <c r="E169" s="168"/>
      <c r="F169" s="168"/>
    </row>
    <row r="170" spans="1:6" ht="12" customHeight="1" collapsed="1">
      <c r="A170" s="229"/>
      <c r="B170" s="234" t="s">
        <v>12</v>
      </c>
      <c r="C170" s="235" t="s">
        <v>50</v>
      </c>
      <c r="D170" s="73">
        <v>400</v>
      </c>
      <c r="E170" s="73"/>
      <c r="F170" s="73"/>
    </row>
    <row r="171" spans="1:6" ht="12" customHeight="1">
      <c r="A171" s="229"/>
      <c r="B171" s="234">
        <v>635006</v>
      </c>
      <c r="C171" s="236" t="s">
        <v>30</v>
      </c>
      <c r="D171" s="73">
        <v>870</v>
      </c>
      <c r="E171" s="73"/>
      <c r="F171" s="73"/>
    </row>
    <row r="172" spans="1:6" ht="12" customHeight="1" outlineLevel="1">
      <c r="A172" s="229"/>
      <c r="B172" s="237">
        <v>635004</v>
      </c>
      <c r="C172" s="235" t="s">
        <v>185</v>
      </c>
      <c r="D172" s="73">
        <v>25</v>
      </c>
      <c r="E172" s="73"/>
      <c r="F172" s="73"/>
    </row>
    <row r="173" spans="1:6" ht="12" customHeight="1">
      <c r="A173" s="229"/>
      <c r="B173" s="238"/>
      <c r="C173" s="232"/>
      <c r="D173" s="85"/>
      <c r="E173" s="85"/>
      <c r="F173" s="85"/>
    </row>
    <row r="174" spans="1:6" ht="12" customHeight="1">
      <c r="A174" s="164" t="s">
        <v>96</v>
      </c>
      <c r="B174" s="178"/>
      <c r="C174" s="179"/>
      <c r="D174" s="172">
        <v>129</v>
      </c>
      <c r="E174" s="172"/>
      <c r="F174" s="172"/>
    </row>
    <row r="175" spans="1:6" ht="12" customHeight="1">
      <c r="A175" s="261"/>
      <c r="B175" s="285"/>
      <c r="C175" s="286"/>
      <c r="D175" s="260"/>
      <c r="E175" s="260"/>
      <c r="F175" s="260"/>
    </row>
    <row r="176" spans="1:6" ht="12" customHeight="1">
      <c r="A176" s="233"/>
      <c r="B176" s="234">
        <v>632</v>
      </c>
      <c r="C176" s="236" t="s">
        <v>114</v>
      </c>
      <c r="D176" s="86">
        <v>100</v>
      </c>
      <c r="E176" s="86"/>
      <c r="F176" s="86"/>
    </row>
    <row r="177" spans="1:6" ht="12" customHeight="1">
      <c r="A177" s="229"/>
      <c r="B177" s="237">
        <v>635</v>
      </c>
      <c r="C177" s="235" t="s">
        <v>115</v>
      </c>
      <c r="D177" s="73">
        <v>20</v>
      </c>
      <c r="E177" s="73"/>
      <c r="F177" s="73">
        <v>40</v>
      </c>
    </row>
    <row r="178" spans="1:6" ht="12" customHeight="1" hidden="1" outlineLevel="1">
      <c r="A178" s="233"/>
      <c r="B178" s="234">
        <v>637</v>
      </c>
      <c r="C178" s="235" t="s">
        <v>116</v>
      </c>
      <c r="D178" s="206">
        <v>9</v>
      </c>
      <c r="E178" s="206"/>
      <c r="F178" s="206"/>
    </row>
    <row r="179" spans="1:6" ht="12" customHeight="1" hidden="1" outlineLevel="1">
      <c r="A179" s="233"/>
      <c r="B179" s="234"/>
      <c r="C179" s="235"/>
      <c r="D179" s="206"/>
      <c r="E179" s="206"/>
      <c r="F179" s="206"/>
    </row>
    <row r="180" spans="1:6" ht="12" customHeight="1" outlineLevel="1">
      <c r="A180" s="233"/>
      <c r="B180" s="234">
        <v>637</v>
      </c>
      <c r="C180" s="235" t="s">
        <v>186</v>
      </c>
      <c r="D180" s="206">
        <v>9</v>
      </c>
      <c r="E180" s="206"/>
      <c r="F180" s="206"/>
    </row>
    <row r="181" spans="1:7" ht="12" customHeight="1" outlineLevel="1">
      <c r="A181" s="347"/>
      <c r="B181" s="71"/>
      <c r="C181" s="383" t="s">
        <v>200</v>
      </c>
      <c r="D181" s="206"/>
      <c r="E181" s="206"/>
      <c r="F181" s="206"/>
      <c r="G181" s="62">
        <v>2</v>
      </c>
    </row>
    <row r="182" spans="1:6" ht="12" customHeight="1" outlineLevel="1">
      <c r="A182" s="164" t="s">
        <v>97</v>
      </c>
      <c r="B182" s="173"/>
      <c r="C182" s="179"/>
      <c r="D182" s="168">
        <v>453</v>
      </c>
      <c r="E182" s="168"/>
      <c r="F182" s="168"/>
    </row>
    <row r="183" spans="1:6" ht="12" customHeight="1" outlineLevel="1">
      <c r="A183" s="261"/>
      <c r="B183" s="285"/>
      <c r="C183" s="286"/>
      <c r="D183" s="290"/>
      <c r="E183" s="289"/>
      <c r="F183" s="288"/>
    </row>
    <row r="184" spans="1:6" ht="12" customHeight="1">
      <c r="A184" s="233"/>
      <c r="B184" s="234" t="s">
        <v>12</v>
      </c>
      <c r="C184" s="235" t="s">
        <v>50</v>
      </c>
      <c r="D184" s="207">
        <v>30</v>
      </c>
      <c r="E184" s="207"/>
      <c r="F184" s="207"/>
    </row>
    <row r="185" spans="1:6" ht="12" customHeight="1" hidden="1" outlineLevel="1">
      <c r="A185" s="233"/>
      <c r="B185" s="237">
        <v>632002</v>
      </c>
      <c r="C185" s="235" t="s">
        <v>51</v>
      </c>
      <c r="D185" s="207">
        <v>250</v>
      </c>
      <c r="E185" s="207"/>
      <c r="F185" s="207"/>
    </row>
    <row r="186" spans="1:6" ht="12" customHeight="1" collapsed="1">
      <c r="A186" s="233"/>
      <c r="B186" s="237">
        <v>633</v>
      </c>
      <c r="C186" s="235" t="s">
        <v>187</v>
      </c>
      <c r="D186" s="207">
        <v>3</v>
      </c>
      <c r="E186" s="207"/>
      <c r="F186" s="207"/>
    </row>
    <row r="187" spans="1:6" ht="12" customHeight="1">
      <c r="A187" s="233"/>
      <c r="B187" s="237">
        <v>634</v>
      </c>
      <c r="C187" s="235" t="s">
        <v>188</v>
      </c>
      <c r="D187" s="207">
        <v>80</v>
      </c>
      <c r="E187" s="207"/>
      <c r="F187" s="207"/>
    </row>
    <row r="188" spans="1:6" ht="12" customHeight="1">
      <c r="A188" s="229"/>
      <c r="B188" s="234">
        <v>635</v>
      </c>
      <c r="C188" s="236" t="s">
        <v>189</v>
      </c>
      <c r="D188" s="86">
        <v>10</v>
      </c>
      <c r="E188" s="86"/>
      <c r="F188" s="86"/>
    </row>
    <row r="189" spans="1:6" ht="12" customHeight="1">
      <c r="A189" s="229"/>
      <c r="B189" s="237">
        <v>635006</v>
      </c>
      <c r="C189" s="235" t="s">
        <v>64</v>
      </c>
      <c r="D189" s="73">
        <v>150</v>
      </c>
      <c r="E189" s="73"/>
      <c r="F189" s="73"/>
    </row>
    <row r="190" spans="1:6" ht="12" customHeight="1">
      <c r="A190" s="233"/>
      <c r="B190" s="237">
        <v>637</v>
      </c>
      <c r="C190" s="235" t="s">
        <v>126</v>
      </c>
      <c r="D190" s="73">
        <v>20</v>
      </c>
      <c r="E190" s="73"/>
      <c r="F190" s="73"/>
    </row>
    <row r="191" spans="1:6" ht="12" customHeight="1">
      <c r="A191" s="233"/>
      <c r="B191" s="237">
        <v>642</v>
      </c>
      <c r="C191" s="235" t="s">
        <v>117</v>
      </c>
      <c r="D191" s="73">
        <v>160</v>
      </c>
      <c r="E191" s="73"/>
      <c r="F191" s="73"/>
    </row>
    <row r="192" spans="1:6" ht="12" customHeight="1">
      <c r="A192" s="233"/>
      <c r="B192" s="237"/>
      <c r="C192" s="235"/>
      <c r="D192" s="73"/>
      <c r="E192" s="73"/>
      <c r="F192" s="73"/>
    </row>
    <row r="193" spans="1:6" ht="12" customHeight="1">
      <c r="A193" s="533" t="s">
        <v>118</v>
      </c>
      <c r="B193" s="534"/>
      <c r="C193" s="535"/>
      <c r="D193" s="208">
        <f>SUM(D194:D201)</f>
        <v>552</v>
      </c>
      <c r="E193" s="208"/>
      <c r="F193" s="208"/>
    </row>
    <row r="194" spans="1:6" ht="12" customHeight="1">
      <c r="A194" s="233"/>
      <c r="B194" s="237"/>
      <c r="C194" s="235"/>
      <c r="D194" s="73"/>
      <c r="E194" s="73"/>
      <c r="F194" s="73"/>
    </row>
    <row r="195" spans="1:6" ht="12" customHeight="1">
      <c r="A195" s="233"/>
      <c r="B195" s="237">
        <v>611</v>
      </c>
      <c r="C195" s="235" t="s">
        <v>119</v>
      </c>
      <c r="D195" s="73">
        <v>180</v>
      </c>
      <c r="E195" s="73"/>
      <c r="F195" s="73"/>
    </row>
    <row r="196" spans="1:6" ht="12" customHeight="1">
      <c r="A196" s="233"/>
      <c r="B196" s="237">
        <v>620</v>
      </c>
      <c r="C196" s="235" t="s">
        <v>120</v>
      </c>
      <c r="D196" s="73">
        <v>65</v>
      </c>
      <c r="E196" s="73"/>
      <c r="F196" s="73"/>
    </row>
    <row r="197" spans="1:6" ht="12" customHeight="1">
      <c r="A197" s="233"/>
      <c r="B197" s="237">
        <v>631</v>
      </c>
      <c r="C197" s="235" t="s">
        <v>190</v>
      </c>
      <c r="D197" s="73">
        <v>10</v>
      </c>
      <c r="E197" s="73"/>
      <c r="F197" s="73"/>
    </row>
    <row r="198" spans="1:6" ht="12" customHeight="1">
      <c r="A198" s="233"/>
      <c r="B198" s="237">
        <v>632</v>
      </c>
      <c r="C198" s="235" t="s">
        <v>191</v>
      </c>
      <c r="D198" s="73">
        <v>85</v>
      </c>
      <c r="E198" s="73"/>
      <c r="F198" s="73"/>
    </row>
    <row r="199" spans="1:6" ht="12" customHeight="1">
      <c r="A199" s="233"/>
      <c r="B199" s="237">
        <v>633</v>
      </c>
      <c r="C199" s="235" t="s">
        <v>192</v>
      </c>
      <c r="D199" s="73">
        <v>30</v>
      </c>
      <c r="E199" s="73"/>
      <c r="F199" s="73"/>
    </row>
    <row r="200" spans="1:6" ht="12" customHeight="1">
      <c r="A200" s="233"/>
      <c r="B200" s="237">
        <v>635</v>
      </c>
      <c r="C200" s="235" t="s">
        <v>193</v>
      </c>
      <c r="D200" s="73">
        <v>12</v>
      </c>
      <c r="E200" s="73"/>
      <c r="F200" s="73"/>
    </row>
    <row r="201" spans="1:6" ht="12" customHeight="1">
      <c r="A201" s="233"/>
      <c r="B201" s="237">
        <v>637</v>
      </c>
      <c r="C201" s="235" t="s">
        <v>127</v>
      </c>
      <c r="D201" s="73">
        <v>170</v>
      </c>
      <c r="E201" s="73"/>
      <c r="F201" s="73"/>
    </row>
    <row r="202" spans="1:6" ht="12" customHeight="1">
      <c r="A202" s="233"/>
      <c r="B202" s="237"/>
      <c r="C202" s="235"/>
      <c r="D202" s="73"/>
      <c r="E202" s="73"/>
      <c r="F202" s="73"/>
    </row>
    <row r="203" spans="1:6" ht="12" customHeight="1">
      <c r="A203" s="530" t="s">
        <v>121</v>
      </c>
      <c r="B203" s="531"/>
      <c r="C203" s="532"/>
      <c r="D203" s="257">
        <v>11</v>
      </c>
      <c r="E203" s="257"/>
      <c r="F203" s="257"/>
    </row>
    <row r="204" spans="1:6" ht="12" customHeight="1">
      <c r="A204" s="233"/>
      <c r="B204" s="237"/>
      <c r="C204" s="235"/>
      <c r="D204" s="73"/>
      <c r="E204" s="73"/>
      <c r="F204" s="73"/>
    </row>
    <row r="205" spans="1:6" ht="12" customHeight="1">
      <c r="A205" s="233"/>
      <c r="B205" s="237">
        <v>633</v>
      </c>
      <c r="C205" s="235" t="s">
        <v>122</v>
      </c>
      <c r="D205" s="73">
        <v>5</v>
      </c>
      <c r="E205" s="73"/>
      <c r="F205" s="73"/>
    </row>
    <row r="206" spans="1:6" ht="12" customHeight="1" outlineLevel="1">
      <c r="A206" s="233"/>
      <c r="B206" s="237">
        <v>637</v>
      </c>
      <c r="C206" s="235" t="s">
        <v>123</v>
      </c>
      <c r="D206" s="73">
        <v>6</v>
      </c>
      <c r="E206" s="73"/>
      <c r="F206" s="73"/>
    </row>
    <row r="207" spans="1:6" ht="12" customHeight="1">
      <c r="A207" s="233"/>
      <c r="B207" s="237"/>
      <c r="C207" s="235"/>
      <c r="D207" s="73"/>
      <c r="E207" s="73"/>
      <c r="F207" s="73"/>
    </row>
    <row r="208" spans="1:6" ht="12.75" customHeight="1">
      <c r="A208" s="164" t="s">
        <v>83</v>
      </c>
      <c r="B208" s="171"/>
      <c r="C208" s="180"/>
      <c r="D208" s="168">
        <v>85</v>
      </c>
      <c r="E208" s="168"/>
      <c r="F208" s="168"/>
    </row>
    <row r="209" spans="1:6" ht="12.75" customHeight="1">
      <c r="A209" s="261"/>
      <c r="B209" s="292"/>
      <c r="C209" s="291"/>
      <c r="D209" s="287"/>
      <c r="E209" s="287"/>
      <c r="F209" s="287"/>
    </row>
    <row r="210" spans="1:6" ht="12" customHeight="1" outlineLevel="1">
      <c r="A210" s="233"/>
      <c r="B210" s="234">
        <v>637</v>
      </c>
      <c r="C210" s="235" t="s">
        <v>128</v>
      </c>
      <c r="D210" s="73">
        <v>30</v>
      </c>
      <c r="E210" s="73"/>
      <c r="F210" s="73"/>
    </row>
    <row r="211" spans="1:6" ht="12" customHeight="1">
      <c r="A211" s="233"/>
      <c r="B211" s="234">
        <v>637</v>
      </c>
      <c r="C211" s="235" t="s">
        <v>129</v>
      </c>
      <c r="D211" s="73">
        <v>5</v>
      </c>
      <c r="E211" s="73"/>
      <c r="F211" s="73"/>
    </row>
    <row r="212" spans="1:6" ht="12" customHeight="1" hidden="1" outlineLevel="1">
      <c r="A212" s="177" t="s">
        <v>16</v>
      </c>
      <c r="B212" s="240"/>
      <c r="C212" s="241"/>
      <c r="D212" s="172" t="e">
        <f>#REF!+D214</f>
        <v>#REF!</v>
      </c>
      <c r="E212" s="172"/>
      <c r="F212" s="172"/>
    </row>
    <row r="213" spans="1:6" ht="12" customHeight="1" collapsed="1">
      <c r="A213" s="229"/>
      <c r="B213" s="237">
        <v>633</v>
      </c>
      <c r="C213" s="235" t="s">
        <v>194</v>
      </c>
      <c r="D213" s="73">
        <v>20</v>
      </c>
      <c r="E213" s="73"/>
      <c r="F213" s="73"/>
    </row>
    <row r="214" spans="1:6" ht="12" customHeight="1">
      <c r="A214" s="229"/>
      <c r="B214" s="234">
        <v>635</v>
      </c>
      <c r="C214" s="236" t="s">
        <v>130</v>
      </c>
      <c r="D214" s="86">
        <v>30</v>
      </c>
      <c r="E214" s="86"/>
      <c r="F214" s="86"/>
    </row>
    <row r="215" spans="1:6" ht="12" customHeight="1" hidden="1" outlineLevel="1">
      <c r="A215" s="69"/>
      <c r="B215" s="58">
        <v>635006</v>
      </c>
      <c r="C215" s="59" t="s">
        <v>64</v>
      </c>
      <c r="D215" s="87">
        <v>10</v>
      </c>
      <c r="E215" s="87"/>
      <c r="F215" s="87"/>
    </row>
    <row r="216" spans="1:6" ht="12" customHeight="1" hidden="1" outlineLevel="1">
      <c r="A216" s="69"/>
      <c r="B216" s="70"/>
      <c r="C216" s="59"/>
      <c r="D216" s="85"/>
      <c r="E216" s="85"/>
      <c r="F216" s="85"/>
    </row>
    <row r="217" spans="1:6" ht="12" customHeight="1" outlineLevel="1">
      <c r="A217" s="69"/>
      <c r="B217" s="70"/>
      <c r="C217" s="59"/>
      <c r="D217" s="85"/>
      <c r="E217" s="85"/>
      <c r="F217" s="85"/>
    </row>
    <row r="218" spans="1:6" ht="12" customHeight="1">
      <c r="A218" s="164" t="s">
        <v>84</v>
      </c>
      <c r="B218" s="178"/>
      <c r="C218" s="179"/>
      <c r="D218" s="172">
        <v>297</v>
      </c>
      <c r="E218" s="172"/>
      <c r="F218" s="172"/>
    </row>
    <row r="219" spans="1:6" ht="12" customHeight="1" hidden="1" outlineLevel="1">
      <c r="A219" s="75"/>
      <c r="B219" s="71">
        <v>632</v>
      </c>
      <c r="C219" s="72" t="s">
        <v>131</v>
      </c>
      <c r="D219" s="86">
        <v>10</v>
      </c>
      <c r="E219" s="86"/>
      <c r="F219" s="86"/>
    </row>
    <row r="220" spans="1:6" ht="12" customHeight="1" outlineLevel="1">
      <c r="A220" s="233"/>
      <c r="B220" s="234"/>
      <c r="C220" s="72"/>
      <c r="D220" s="86"/>
      <c r="E220" s="86"/>
      <c r="F220" s="86"/>
    </row>
    <row r="221" spans="1:8" ht="14.25" customHeight="1">
      <c r="A221" s="229"/>
      <c r="B221" s="234" t="s">
        <v>12</v>
      </c>
      <c r="C221" s="235" t="s">
        <v>195</v>
      </c>
      <c r="D221" s="206">
        <v>50</v>
      </c>
      <c r="E221" s="206"/>
      <c r="F221" s="206"/>
      <c r="G221" s="76"/>
      <c r="H221" s="76"/>
    </row>
    <row r="222" spans="1:6" ht="12" customHeight="1" outlineLevel="1">
      <c r="A222" s="229"/>
      <c r="B222" s="234">
        <v>635</v>
      </c>
      <c r="C222" s="236" t="s">
        <v>132</v>
      </c>
      <c r="D222" s="85">
        <v>10</v>
      </c>
      <c r="E222" s="85"/>
      <c r="F222" s="85"/>
    </row>
    <row r="223" spans="1:7" ht="12" customHeight="1" outlineLevel="1">
      <c r="A223" s="229"/>
      <c r="B223" s="237">
        <v>635006</v>
      </c>
      <c r="C223" s="235" t="s">
        <v>196</v>
      </c>
      <c r="D223" s="206">
        <v>20</v>
      </c>
      <c r="E223" s="206"/>
      <c r="F223" s="206"/>
      <c r="G223" s="76"/>
    </row>
    <row r="224" spans="1:6" ht="12" customHeight="1" outlineLevel="1">
      <c r="A224" s="229"/>
      <c r="B224" s="234">
        <v>642</v>
      </c>
      <c r="C224" s="236" t="s">
        <v>133</v>
      </c>
      <c r="D224" s="86">
        <v>217</v>
      </c>
      <c r="E224" s="86"/>
      <c r="F224" s="86"/>
    </row>
    <row r="225" spans="1:6" ht="12" customHeight="1">
      <c r="A225" s="229"/>
      <c r="B225" s="238">
        <v>642</v>
      </c>
      <c r="C225" s="391" t="s">
        <v>206</v>
      </c>
      <c r="D225" s="85"/>
      <c r="E225" s="85">
        <v>5</v>
      </c>
      <c r="F225" s="85"/>
    </row>
    <row r="226" spans="1:6" ht="12" customHeight="1" hidden="1" outlineLevel="1">
      <c r="A226" s="229"/>
      <c r="B226" s="230"/>
      <c r="C226" s="232"/>
      <c r="D226" s="86"/>
      <c r="E226" s="86"/>
      <c r="F226" s="86"/>
    </row>
    <row r="227" spans="1:6" ht="12" customHeight="1" collapsed="1">
      <c r="A227" s="164" t="s">
        <v>86</v>
      </c>
      <c r="B227" s="165"/>
      <c r="C227" s="166"/>
      <c r="D227" s="172">
        <v>7862</v>
      </c>
      <c r="E227" s="172"/>
      <c r="F227" s="172"/>
    </row>
    <row r="228" spans="1:6" ht="12" customHeight="1">
      <c r="A228" s="229"/>
      <c r="B228" s="238"/>
      <c r="C228" s="232"/>
      <c r="D228" s="88"/>
      <c r="E228" s="88"/>
      <c r="F228" s="88"/>
    </row>
    <row r="229" spans="1:6" ht="12" customHeight="1">
      <c r="A229" s="229"/>
      <c r="B229" s="238"/>
      <c r="C229" s="235" t="s">
        <v>134</v>
      </c>
      <c r="D229" s="73">
        <v>3920</v>
      </c>
      <c r="E229" s="73"/>
      <c r="F229" s="73">
        <v>750</v>
      </c>
    </row>
    <row r="230" spans="1:6" ht="12" customHeight="1" outlineLevel="1">
      <c r="A230" s="229"/>
      <c r="B230" s="238"/>
      <c r="C230" s="235" t="s">
        <v>135</v>
      </c>
      <c r="D230" s="73">
        <v>3942</v>
      </c>
      <c r="E230" s="73"/>
      <c r="F230" s="73"/>
    </row>
    <row r="231" spans="1:6" ht="12" customHeight="1" outlineLevel="1">
      <c r="A231" s="229"/>
      <c r="B231" s="238"/>
      <c r="C231" s="235"/>
      <c r="D231" s="73"/>
      <c r="E231" s="73"/>
      <c r="F231" s="73"/>
    </row>
    <row r="232" spans="1:6" ht="12" customHeight="1">
      <c r="A232" s="229"/>
      <c r="B232" s="238"/>
      <c r="C232" s="232"/>
      <c r="D232" s="85"/>
      <c r="E232" s="85"/>
      <c r="F232" s="85"/>
    </row>
    <row r="233" spans="1:6" ht="10.5" customHeight="1" outlineLevel="1">
      <c r="A233" s="170" t="s">
        <v>87</v>
      </c>
      <c r="B233" s="173"/>
      <c r="C233" s="174"/>
      <c r="D233" s="172">
        <v>19436</v>
      </c>
      <c r="E233" s="172"/>
      <c r="F233" s="172"/>
    </row>
    <row r="234" spans="1:6" ht="10.5" customHeight="1" outlineLevel="1">
      <c r="A234" s="229"/>
      <c r="B234" s="238"/>
      <c r="C234" s="232"/>
      <c r="D234" s="88"/>
      <c r="E234" s="88"/>
      <c r="F234" s="88"/>
    </row>
    <row r="235" spans="1:6" ht="12" customHeight="1">
      <c r="A235" s="229"/>
      <c r="B235" s="234"/>
      <c r="C235" s="235" t="s">
        <v>136</v>
      </c>
      <c r="D235" s="206">
        <v>15127</v>
      </c>
      <c r="E235" s="206"/>
      <c r="F235" s="206"/>
    </row>
    <row r="236" spans="1:6" ht="12" customHeight="1">
      <c r="A236" s="229"/>
      <c r="B236" s="234"/>
      <c r="C236" s="235" t="s">
        <v>137</v>
      </c>
      <c r="D236" s="206">
        <v>4309</v>
      </c>
      <c r="E236" s="206"/>
      <c r="F236" s="206"/>
    </row>
    <row r="237" spans="1:6" ht="12" customHeight="1" hidden="1" outlineLevel="1">
      <c r="A237" s="229"/>
      <c r="B237" s="234"/>
      <c r="C237" s="235" t="s">
        <v>33</v>
      </c>
      <c r="D237" s="206">
        <v>160</v>
      </c>
      <c r="E237" s="206"/>
      <c r="F237" s="206"/>
    </row>
    <row r="238" spans="1:6" ht="12" customHeight="1" hidden="1" outlineLevel="1">
      <c r="A238" s="229"/>
      <c r="B238" s="234"/>
      <c r="C238" s="235" t="s">
        <v>139</v>
      </c>
      <c r="D238" s="206">
        <v>900</v>
      </c>
      <c r="E238" s="206"/>
      <c r="F238" s="206"/>
    </row>
    <row r="239" spans="1:6" ht="12" customHeight="1" hidden="1" outlineLevel="1">
      <c r="A239" s="229"/>
      <c r="B239" s="234"/>
      <c r="C239" s="235" t="s">
        <v>138</v>
      </c>
      <c r="D239" s="206">
        <v>200</v>
      </c>
      <c r="E239" s="206"/>
      <c r="F239" s="206"/>
    </row>
    <row r="240" spans="1:6" ht="12" customHeight="1" hidden="1" outlineLevel="1">
      <c r="A240" s="229"/>
      <c r="B240" s="238"/>
      <c r="C240" s="232"/>
      <c r="D240" s="88"/>
      <c r="E240" s="88"/>
      <c r="F240" s="88"/>
    </row>
    <row r="241" spans="1:6" ht="12" customHeight="1" hidden="1" outlineLevel="1">
      <c r="A241" s="242" t="s">
        <v>27</v>
      </c>
      <c r="B241" s="243"/>
      <c r="C241" s="244"/>
      <c r="D241" s="172">
        <f>D242</f>
        <v>12500</v>
      </c>
      <c r="E241" s="172"/>
      <c r="F241" s="172"/>
    </row>
    <row r="242" spans="1:6" ht="12" customHeight="1" hidden="1" outlineLevel="1">
      <c r="A242" s="245"/>
      <c r="B242" s="237">
        <v>641</v>
      </c>
      <c r="C242" s="235" t="s">
        <v>31</v>
      </c>
      <c r="D242" s="86">
        <f>D243</f>
        <v>12500</v>
      </c>
      <c r="E242" s="86"/>
      <c r="F242" s="86"/>
    </row>
    <row r="243" spans="1:6" ht="12" customHeight="1" hidden="1" outlineLevel="1">
      <c r="A243" s="229"/>
      <c r="B243" s="230">
        <v>641001</v>
      </c>
      <c r="C243" s="232" t="s">
        <v>73</v>
      </c>
      <c r="D243" s="86">
        <v>12500</v>
      </c>
      <c r="E243" s="86"/>
      <c r="F243" s="86"/>
    </row>
    <row r="244" spans="1:6" ht="12" customHeight="1" collapsed="1">
      <c r="A244" s="229"/>
      <c r="B244" s="238"/>
      <c r="C244" s="235"/>
      <c r="D244" s="85"/>
      <c r="E244" s="85"/>
      <c r="F244" s="85"/>
    </row>
    <row r="245" spans="1:6" ht="12" customHeight="1">
      <c r="A245" s="69"/>
      <c r="B245" s="70"/>
      <c r="C245" s="72"/>
      <c r="D245" s="85"/>
      <c r="E245" s="85"/>
      <c r="F245" s="85"/>
    </row>
    <row r="246" spans="1:6" ht="12" customHeight="1">
      <c r="A246" s="164" t="s">
        <v>159</v>
      </c>
      <c r="B246" s="293"/>
      <c r="C246" s="294"/>
      <c r="D246" s="172">
        <v>618</v>
      </c>
      <c r="E246" s="172"/>
      <c r="F246" s="172"/>
    </row>
    <row r="247" spans="1:6" ht="12" customHeight="1">
      <c r="A247" s="246"/>
      <c r="B247" s="237"/>
      <c r="C247" s="235"/>
      <c r="D247" s="86"/>
      <c r="E247" s="86"/>
      <c r="F247" s="86"/>
    </row>
    <row r="248" spans="1:6" ht="12" customHeight="1">
      <c r="A248" s="246"/>
      <c r="B248" s="234">
        <v>611</v>
      </c>
      <c r="C248" s="235" t="s">
        <v>160</v>
      </c>
      <c r="D248" s="73">
        <v>450</v>
      </c>
      <c r="E248" s="73"/>
      <c r="F248" s="73"/>
    </row>
    <row r="249" spans="1:6" ht="12" customHeight="1" hidden="1" outlineLevel="1">
      <c r="A249" s="524" t="s">
        <v>140</v>
      </c>
      <c r="B249" s="525"/>
      <c r="C249" s="526"/>
      <c r="D249" s="257">
        <f>SUM(D250:D252)</f>
        <v>630</v>
      </c>
      <c r="E249" s="257"/>
      <c r="F249" s="257"/>
    </row>
    <row r="250" spans="1:6" ht="12" customHeight="1" hidden="1" outlineLevel="1">
      <c r="A250" s="247"/>
      <c r="B250" s="258"/>
      <c r="C250" s="259"/>
      <c r="D250" s="73"/>
      <c r="E250" s="73"/>
      <c r="F250" s="73"/>
    </row>
    <row r="251" spans="1:6" ht="12" customHeight="1" hidden="1" outlineLevel="1">
      <c r="A251" s="233"/>
      <c r="B251" s="237">
        <v>611</v>
      </c>
      <c r="C251" s="235" t="s">
        <v>119</v>
      </c>
      <c r="D251" s="73">
        <v>450</v>
      </c>
      <c r="E251" s="73"/>
      <c r="F251" s="73"/>
    </row>
    <row r="252" spans="1:6" ht="12" customHeight="1" hidden="1" outlineLevel="1">
      <c r="A252" s="233"/>
      <c r="B252" s="237">
        <v>620</v>
      </c>
      <c r="C252" s="235" t="s">
        <v>120</v>
      </c>
      <c r="D252" s="73">
        <v>180</v>
      </c>
      <c r="E252" s="73"/>
      <c r="F252" s="73"/>
    </row>
    <row r="253" spans="1:6" ht="12" customHeight="1" hidden="1" outlineLevel="1">
      <c r="A253" s="233" t="s">
        <v>17</v>
      </c>
      <c r="B253" s="237" t="s">
        <v>95</v>
      </c>
      <c r="C253" s="235" t="s">
        <v>74</v>
      </c>
      <c r="D253" s="73">
        <v>250</v>
      </c>
      <c r="E253" s="73"/>
      <c r="F253" s="73"/>
    </row>
    <row r="254" spans="1:6" ht="12" customHeight="1" hidden="1" outlineLevel="1">
      <c r="A254" s="248" t="s">
        <v>88</v>
      </c>
      <c r="B254" s="234" t="s">
        <v>95</v>
      </c>
      <c r="C254" s="235" t="s">
        <v>74</v>
      </c>
      <c r="D254" s="73">
        <v>500</v>
      </c>
      <c r="E254" s="73"/>
      <c r="F254" s="73"/>
    </row>
    <row r="255" spans="1:6" ht="12" customHeight="1" collapsed="1">
      <c r="A255" s="248"/>
      <c r="B255" s="359">
        <v>62</v>
      </c>
      <c r="C255" s="362" t="s">
        <v>120</v>
      </c>
      <c r="D255" s="73">
        <v>158</v>
      </c>
      <c r="E255" s="73"/>
      <c r="F255" s="73"/>
    </row>
    <row r="256" spans="1:6" ht="12" customHeight="1">
      <c r="A256" s="248"/>
      <c r="B256" s="234">
        <v>633</v>
      </c>
      <c r="C256" s="235" t="s">
        <v>141</v>
      </c>
      <c r="D256" s="361">
        <v>5</v>
      </c>
      <c r="E256" s="73"/>
      <c r="F256" s="73"/>
    </row>
    <row r="257" spans="1:6" ht="12" customHeight="1">
      <c r="A257" s="248"/>
      <c r="B257" s="234">
        <v>637</v>
      </c>
      <c r="C257" s="235" t="s">
        <v>142</v>
      </c>
      <c r="D257" s="364">
        <v>5</v>
      </c>
      <c r="E257" s="250"/>
      <c r="F257" s="251"/>
    </row>
    <row r="258" spans="1:6" ht="12" customHeight="1" thickBot="1">
      <c r="A258" s="304"/>
      <c r="B258" s="305"/>
      <c r="C258" s="363"/>
      <c r="D258" s="306"/>
      <c r="E258" s="307"/>
      <c r="F258" s="308"/>
    </row>
    <row r="259" spans="1:6" ht="15" customHeight="1" thickBot="1" thickTop="1">
      <c r="A259" s="373" t="s">
        <v>18</v>
      </c>
      <c r="B259" s="374"/>
      <c r="C259" s="375"/>
      <c r="D259" s="376">
        <v>39478</v>
      </c>
      <c r="E259" s="377">
        <v>39023</v>
      </c>
      <c r="F259" s="377">
        <v>39439</v>
      </c>
    </row>
    <row r="260" spans="1:7" ht="12" customHeight="1" thickTop="1">
      <c r="A260" s="338"/>
      <c r="B260" s="320"/>
      <c r="C260" s="384" t="s">
        <v>201</v>
      </c>
      <c r="D260" s="339"/>
      <c r="E260" s="340"/>
      <c r="F260" s="341"/>
      <c r="G260" s="62">
        <v>3</v>
      </c>
    </row>
    <row r="261" spans="1:6" ht="12" customHeight="1" thickBot="1">
      <c r="A261" s="378"/>
      <c r="B261" s="379"/>
      <c r="C261" s="380"/>
      <c r="D261" s="342"/>
      <c r="E261" s="343"/>
      <c r="F261" s="344"/>
    </row>
    <row r="262" spans="1:6" s="313" customFormat="1" ht="19.5" customHeight="1" thickTop="1">
      <c r="A262" s="309" t="s">
        <v>35</v>
      </c>
      <c r="B262" s="310"/>
      <c r="C262" s="311"/>
      <c r="D262" s="312">
        <v>2007</v>
      </c>
      <c r="E262" s="312"/>
      <c r="F262" s="312"/>
    </row>
    <row r="263" spans="1:6" ht="12" customHeight="1">
      <c r="A263" s="211"/>
      <c r="B263" s="212"/>
      <c r="C263" s="213"/>
      <c r="D263" s="381"/>
      <c r="E263" s="382"/>
      <c r="F263" s="382"/>
    </row>
    <row r="264" spans="1:6" ht="12" customHeight="1" outlineLevel="1">
      <c r="A264" s="169" t="s">
        <v>1</v>
      </c>
      <c r="B264" s="165"/>
      <c r="C264" s="365"/>
      <c r="D264" s="167"/>
      <c r="E264" s="167"/>
      <c r="F264" s="167"/>
    </row>
    <row r="265" spans="1:6" ht="12" customHeight="1" outlineLevel="1">
      <c r="A265" s="348"/>
      <c r="B265" s="349"/>
      <c r="C265" s="366"/>
      <c r="D265" s="3"/>
      <c r="E265" s="3"/>
      <c r="F265" s="3"/>
    </row>
    <row r="266" spans="1:6" ht="12" customHeight="1">
      <c r="A266" s="350"/>
      <c r="B266" s="351">
        <v>718</v>
      </c>
      <c r="C266" s="367" t="s">
        <v>144</v>
      </c>
      <c r="D266" s="73">
        <v>8000</v>
      </c>
      <c r="E266" s="73"/>
      <c r="F266" s="73"/>
    </row>
    <row r="267" spans="1:6" ht="12" customHeight="1" outlineLevel="1">
      <c r="A267" s="352"/>
      <c r="B267" s="353"/>
      <c r="C267" s="368"/>
      <c r="D267" s="3"/>
      <c r="E267" s="3"/>
      <c r="F267" s="3"/>
    </row>
    <row r="268" spans="1:6" ht="12" customHeight="1" outlineLevel="1">
      <c r="A268" s="164" t="s">
        <v>85</v>
      </c>
      <c r="B268" s="165"/>
      <c r="C268" s="369"/>
      <c r="D268" s="168"/>
      <c r="E268" s="168"/>
      <c r="F268" s="168"/>
    </row>
    <row r="269" spans="1:6" ht="18" customHeight="1">
      <c r="A269" s="354"/>
      <c r="B269" s="355">
        <v>717</v>
      </c>
      <c r="C269" s="370" t="s">
        <v>143</v>
      </c>
      <c r="D269" s="214">
        <v>2000</v>
      </c>
      <c r="E269" s="214"/>
      <c r="F269" s="214"/>
    </row>
    <row r="270" spans="1:6" ht="19.5" customHeight="1">
      <c r="A270" s="356"/>
      <c r="B270" s="357">
        <v>717</v>
      </c>
      <c r="C270" s="371" t="s">
        <v>197</v>
      </c>
      <c r="D270" s="73">
        <v>1000</v>
      </c>
      <c r="E270" s="73"/>
      <c r="F270" s="73"/>
    </row>
    <row r="271" spans="1:6" ht="12" customHeight="1">
      <c r="A271" s="521" t="s">
        <v>204</v>
      </c>
      <c r="B271" s="522"/>
      <c r="C271" s="523"/>
      <c r="D271" s="390"/>
      <c r="E271" s="390"/>
      <c r="F271" s="390"/>
    </row>
    <row r="272" spans="1:6" ht="19.5" customHeight="1">
      <c r="A272" s="388"/>
      <c r="B272" s="237">
        <v>717</v>
      </c>
      <c r="C272" s="389" t="s">
        <v>205</v>
      </c>
      <c r="D272" s="73"/>
      <c r="E272" s="73">
        <v>50</v>
      </c>
      <c r="F272" s="73">
        <v>78</v>
      </c>
    </row>
    <row r="273" spans="1:6" ht="19.5" customHeight="1">
      <c r="A273" s="388"/>
      <c r="B273" s="393">
        <v>717</v>
      </c>
      <c r="C273" s="389" t="s">
        <v>210</v>
      </c>
      <c r="D273" s="73"/>
      <c r="E273" s="73"/>
      <c r="F273" s="73">
        <v>600</v>
      </c>
    </row>
    <row r="274" spans="1:6" ht="12" customHeight="1">
      <c r="A274" s="177" t="s">
        <v>97</v>
      </c>
      <c r="B274" s="165"/>
      <c r="C274" s="365"/>
      <c r="D274" s="168"/>
      <c r="E274" s="168"/>
      <c r="F274" s="168"/>
    </row>
    <row r="275" spans="1:6" ht="12" customHeight="1">
      <c r="A275" s="358"/>
      <c r="B275" s="359">
        <v>717</v>
      </c>
      <c r="C275" s="362" t="s">
        <v>198</v>
      </c>
      <c r="D275" s="215">
        <v>500</v>
      </c>
      <c r="E275" s="215"/>
      <c r="F275" s="215"/>
    </row>
    <row r="276" spans="1:6" ht="12" customHeight="1">
      <c r="A276" s="360"/>
      <c r="B276" s="386">
        <v>717</v>
      </c>
      <c r="C276" s="387" t="s">
        <v>203</v>
      </c>
      <c r="D276" s="215">
        <v>100</v>
      </c>
      <c r="E276" s="215">
        <v>405</v>
      </c>
      <c r="F276" s="215"/>
    </row>
    <row r="277" spans="1:6" s="313" customFormat="1" ht="15" customHeight="1" thickBot="1">
      <c r="A277" s="328" t="s">
        <v>0</v>
      </c>
      <c r="B277" s="329"/>
      <c r="C277" s="372"/>
      <c r="D277" s="330">
        <v>11600</v>
      </c>
      <c r="E277" s="330">
        <v>12055</v>
      </c>
      <c r="F277" s="330">
        <v>12683</v>
      </c>
    </row>
    <row r="278" spans="1:6" ht="12" customHeight="1" thickTop="1">
      <c r="A278" s="321"/>
      <c r="B278" s="322"/>
      <c r="C278" s="323"/>
      <c r="D278" s="321"/>
      <c r="E278" s="321"/>
      <c r="F278" s="321"/>
    </row>
    <row r="279" spans="1:6" ht="12" customHeight="1">
      <c r="A279" s="2"/>
      <c r="B279" s="67"/>
      <c r="C279" s="65"/>
      <c r="D279" s="2"/>
      <c r="E279" s="2"/>
      <c r="F279" s="2"/>
    </row>
    <row r="280" spans="1:6" ht="12" customHeight="1">
      <c r="A280" s="2"/>
      <c r="B280" s="67"/>
      <c r="C280" s="65"/>
      <c r="D280" s="2"/>
      <c r="E280" s="2"/>
      <c r="F280" s="2"/>
    </row>
    <row r="281" spans="1:6" ht="12" customHeight="1">
      <c r="A281" s="2"/>
      <c r="B281" s="67"/>
      <c r="C281" s="65"/>
      <c r="D281" s="2"/>
      <c r="E281" s="2"/>
      <c r="F281" s="2"/>
    </row>
    <row r="282" spans="1:6" ht="12" customHeight="1" thickBot="1">
      <c r="A282" s="77"/>
      <c r="B282" s="78"/>
      <c r="C282" s="79"/>
      <c r="D282" s="61"/>
      <c r="E282" s="61"/>
      <c r="F282" s="61"/>
    </row>
    <row r="283" spans="1:6" ht="15" customHeight="1" thickTop="1">
      <c r="A283" s="147" t="s">
        <v>25</v>
      </c>
      <c r="B283" s="148"/>
      <c r="C283" s="149"/>
      <c r="D283" s="146">
        <v>2007</v>
      </c>
      <c r="E283" s="117"/>
      <c r="F283" s="117"/>
    </row>
    <row r="284" spans="1:6" ht="15" customHeight="1">
      <c r="A284" s="324" t="s">
        <v>22</v>
      </c>
      <c r="B284" s="325"/>
      <c r="C284" s="326"/>
      <c r="D284" s="327">
        <v>39478</v>
      </c>
      <c r="E284" s="327"/>
      <c r="F284" s="327"/>
    </row>
    <row r="285" spans="1:6" ht="15" customHeight="1">
      <c r="A285" s="324" t="s">
        <v>23</v>
      </c>
      <c r="B285" s="325"/>
      <c r="C285" s="326"/>
      <c r="D285" s="327">
        <v>11600</v>
      </c>
      <c r="E285" s="327"/>
      <c r="F285" s="327"/>
    </row>
    <row r="286" spans="1:6" ht="15" customHeight="1">
      <c r="A286" s="324" t="s">
        <v>79</v>
      </c>
      <c r="B286" s="325"/>
      <c r="C286" s="326"/>
      <c r="D286" s="327"/>
      <c r="E286" s="327"/>
      <c r="F286" s="327"/>
    </row>
    <row r="287" spans="1:6" ht="15" customHeight="1">
      <c r="A287" s="160" t="s">
        <v>78</v>
      </c>
      <c r="B287" s="161"/>
      <c r="C287" s="162"/>
      <c r="D287" s="163">
        <f>D284+D285+D286</f>
        <v>51078</v>
      </c>
      <c r="E287" s="163">
        <v>51078</v>
      </c>
      <c r="F287" s="163">
        <v>53122</v>
      </c>
    </row>
    <row r="288" spans="1:6" ht="12" customHeight="1">
      <c r="A288" s="66"/>
      <c r="B288" s="67"/>
      <c r="C288" s="65"/>
      <c r="D288" s="4"/>
      <c r="E288" s="4"/>
      <c r="F288" s="4"/>
    </row>
    <row r="289" spans="1:6" ht="15" customHeight="1">
      <c r="A289" s="324" t="s">
        <v>20</v>
      </c>
      <c r="B289" s="325"/>
      <c r="C289" s="326"/>
      <c r="D289" s="327">
        <v>44678</v>
      </c>
      <c r="E289" s="327"/>
      <c r="F289" s="327"/>
    </row>
    <row r="290" spans="1:6" ht="15" customHeight="1">
      <c r="A290" s="324" t="s">
        <v>19</v>
      </c>
      <c r="B290" s="325"/>
      <c r="C290" s="326"/>
      <c r="D290" s="327">
        <v>0</v>
      </c>
      <c r="E290" s="327"/>
      <c r="F290" s="327"/>
    </row>
    <row r="291" spans="1:6" ht="15" customHeight="1">
      <c r="A291" s="331" t="s">
        <v>75</v>
      </c>
      <c r="B291" s="332"/>
      <c r="C291" s="333"/>
      <c r="D291" s="327">
        <v>6000</v>
      </c>
      <c r="E291" s="327"/>
      <c r="F291" s="327"/>
    </row>
    <row r="292" spans="1:6" ht="15" customHeight="1">
      <c r="A292" s="331" t="s">
        <v>76</v>
      </c>
      <c r="B292" s="332"/>
      <c r="C292" s="333"/>
      <c r="D292" s="327">
        <v>400</v>
      </c>
      <c r="E292" s="327"/>
      <c r="F292" s="327"/>
    </row>
    <row r="293" spans="1:6" ht="15" customHeight="1" thickBot="1">
      <c r="A293" s="159" t="s">
        <v>21</v>
      </c>
      <c r="B293" s="157"/>
      <c r="C293" s="158"/>
      <c r="D293" s="334">
        <v>51078</v>
      </c>
      <c r="E293" s="392">
        <v>51078</v>
      </c>
      <c r="F293" s="334">
        <v>53044</v>
      </c>
    </row>
    <row r="294" spans="1:6" ht="15" customHeight="1" thickBot="1" thickTop="1">
      <c r="A294" s="150" t="s">
        <v>77</v>
      </c>
      <c r="B294" s="151"/>
      <c r="C294" s="152"/>
      <c r="D294" s="153">
        <v>0</v>
      </c>
      <c r="E294" s="153"/>
      <c r="F294" s="153"/>
    </row>
    <row r="295" ht="12" customHeight="1" thickTop="1"/>
    <row r="296" spans="2:3" ht="12" customHeight="1">
      <c r="B296" s="67"/>
      <c r="C296" s="314"/>
    </row>
    <row r="297" spans="2:3" ht="12" customHeight="1">
      <c r="B297" s="67"/>
      <c r="C297" s="315"/>
    </row>
    <row r="298" spans="2:3" ht="12" customHeight="1">
      <c r="B298" s="67"/>
      <c r="C298" s="316"/>
    </row>
    <row r="299" spans="2:3" ht="12" customHeight="1">
      <c r="B299" s="67"/>
      <c r="C299" s="316"/>
    </row>
    <row r="300" spans="2:3" ht="12" customHeight="1">
      <c r="B300" s="67"/>
      <c r="C300" s="316"/>
    </row>
    <row r="301" spans="2:3" ht="12" customHeight="1">
      <c r="B301" s="67"/>
      <c r="C301" s="316"/>
    </row>
    <row r="302" spans="2:3" ht="12" customHeight="1">
      <c r="B302" s="67"/>
      <c r="C302" s="316"/>
    </row>
    <row r="303" spans="2:3" ht="12" customHeight="1">
      <c r="B303" s="317"/>
      <c r="C303" s="2"/>
    </row>
    <row r="304" spans="2:3" ht="12" customHeight="1">
      <c r="B304" s="317"/>
      <c r="C304" s="2"/>
    </row>
    <row r="305" spans="2:3" ht="12" customHeight="1">
      <c r="B305" s="2"/>
      <c r="C305" s="318"/>
    </row>
    <row r="306" spans="2:3" ht="12" customHeight="1">
      <c r="B306" s="2"/>
      <c r="C306" s="319"/>
    </row>
    <row r="307" spans="2:3" ht="12" customHeight="1">
      <c r="B307" s="2"/>
      <c r="C307" s="319"/>
    </row>
    <row r="308" spans="2:3" ht="12" customHeight="1">
      <c r="B308" s="2"/>
      <c r="C308" s="319"/>
    </row>
    <row r="309" spans="2:3" ht="12" customHeight="1">
      <c r="B309" s="62"/>
      <c r="C309" s="62"/>
    </row>
    <row r="310" spans="2:3" ht="12" customHeight="1">
      <c r="B310" s="62"/>
      <c r="C310" s="62"/>
    </row>
    <row r="311" spans="2:3" ht="16.5" customHeight="1">
      <c r="B311" s="62"/>
      <c r="C311" s="62"/>
    </row>
    <row r="312" spans="2:3" ht="16.5" customHeight="1">
      <c r="B312" s="62"/>
      <c r="C312" s="62"/>
    </row>
    <row r="313" spans="2:3" ht="11.25">
      <c r="B313" s="62"/>
      <c r="C313" s="62"/>
    </row>
    <row r="314" spans="2:3" ht="12" customHeight="1">
      <c r="B314" s="62"/>
      <c r="C314" s="62"/>
    </row>
    <row r="315" spans="2:3" ht="11.25">
      <c r="B315" s="62"/>
      <c r="C315" s="62"/>
    </row>
    <row r="316" spans="2:3" ht="11.25">
      <c r="B316" s="62"/>
      <c r="C316" s="62"/>
    </row>
    <row r="317" spans="1:3" ht="12.75">
      <c r="A317" s="83"/>
      <c r="B317" s="62"/>
      <c r="C317" s="62"/>
    </row>
    <row r="318" ht="12.75">
      <c r="C318" s="385" t="s">
        <v>202</v>
      </c>
    </row>
    <row r="320" ht="16.5" customHeight="1"/>
    <row r="321" ht="12" customHeight="1">
      <c r="G321" s="62">
        <v>4</v>
      </c>
    </row>
    <row r="322" ht="15.75" customHeight="1"/>
    <row r="323" ht="13.5" customHeight="1"/>
    <row r="324" ht="13.5" customHeight="1"/>
    <row r="325" ht="13.5" customHeight="1"/>
    <row r="326" ht="13.5" customHeight="1"/>
    <row r="327" ht="12.75" customHeight="1"/>
    <row r="334" ht="11.25" hidden="1"/>
    <row r="335" ht="11.25" hidden="1"/>
    <row r="336" ht="11.25" hidden="1"/>
    <row r="337" ht="11.25" hidden="1"/>
    <row r="338" ht="11.25" hidden="1"/>
    <row r="339" ht="14.25" customHeight="1" hidden="1"/>
    <row r="340" ht="16.5" customHeight="1" hidden="1"/>
    <row r="341" spans="2:3" ht="11.25" customHeight="1" hidden="1" thickTop="1">
      <c r="B341" s="62"/>
      <c r="C341" s="62"/>
    </row>
    <row r="342" spans="2:3" ht="11.25" hidden="1">
      <c r="B342" s="62"/>
      <c r="C342" s="62"/>
    </row>
    <row r="343" spans="2:3" ht="11.25" hidden="1">
      <c r="B343" s="62"/>
      <c r="C343" s="62"/>
    </row>
    <row r="344" spans="2:3" ht="11.25" hidden="1">
      <c r="B344" s="62"/>
      <c r="C344" s="62"/>
    </row>
    <row r="345" spans="2:3" ht="11.25" hidden="1">
      <c r="B345" s="62"/>
      <c r="C345" s="62"/>
    </row>
    <row r="346" spans="2:3" ht="11.25" hidden="1">
      <c r="B346" s="62"/>
      <c r="C346" s="62"/>
    </row>
    <row r="347" spans="2:3" ht="11.25" hidden="1">
      <c r="B347" s="62"/>
      <c r="C347" s="62"/>
    </row>
    <row r="348" spans="2:3" ht="11.25">
      <c r="B348" s="62"/>
      <c r="C348" s="62"/>
    </row>
    <row r="349" spans="2:3" ht="11.25">
      <c r="B349" s="62"/>
      <c r="C349" s="62"/>
    </row>
    <row r="350" spans="2:3" ht="11.25">
      <c r="B350" s="62"/>
      <c r="C350" s="62"/>
    </row>
    <row r="351" spans="2:3" ht="11.25" hidden="1">
      <c r="B351" s="62"/>
      <c r="C351" s="62"/>
    </row>
    <row r="352" spans="2:3" ht="11.25">
      <c r="B352" s="62"/>
      <c r="C352" s="62"/>
    </row>
    <row r="353" spans="2:3" ht="11.25">
      <c r="B353" s="62"/>
      <c r="C353" s="62"/>
    </row>
    <row r="354" spans="2:3" ht="11.25">
      <c r="B354" s="62"/>
      <c r="C354" s="62"/>
    </row>
    <row r="355" spans="2:3" ht="11.25">
      <c r="B355" s="62"/>
      <c r="C355" s="62"/>
    </row>
    <row r="356" spans="2:3" ht="11.25" hidden="1">
      <c r="B356" s="62"/>
      <c r="C356" s="62"/>
    </row>
    <row r="357" spans="2:3" ht="11.25">
      <c r="B357" s="62"/>
      <c r="C357" s="62"/>
    </row>
    <row r="358" spans="2:3" ht="11.25">
      <c r="B358" s="62"/>
      <c r="C358" s="62"/>
    </row>
    <row r="359" spans="2:3" ht="11.25">
      <c r="B359" s="62"/>
      <c r="C359" s="62"/>
    </row>
    <row r="360" spans="2:3" ht="11.25">
      <c r="B360" s="62"/>
      <c r="C360" s="62"/>
    </row>
    <row r="361" spans="2:3" ht="11.25" hidden="1">
      <c r="B361" s="62"/>
      <c r="C361" s="62"/>
    </row>
    <row r="362" spans="2:3" ht="11.25">
      <c r="B362" s="62"/>
      <c r="C362" s="62"/>
    </row>
    <row r="363" spans="2:3" ht="11.25">
      <c r="B363" s="62"/>
      <c r="C363" s="62"/>
    </row>
    <row r="364" spans="2:3" ht="11.25">
      <c r="B364" s="62"/>
      <c r="C364" s="62"/>
    </row>
    <row r="365" spans="2:3" ht="11.25">
      <c r="B365" s="62"/>
      <c r="C365" s="62"/>
    </row>
    <row r="366" spans="2:3" ht="11.25" hidden="1">
      <c r="B366" s="62"/>
      <c r="C366" s="62"/>
    </row>
    <row r="367" spans="2:3" ht="11.25" hidden="1">
      <c r="B367" s="62"/>
      <c r="C367" s="62"/>
    </row>
    <row r="368" spans="2:3" ht="11.25">
      <c r="B368" s="62"/>
      <c r="C368" s="62"/>
    </row>
    <row r="369" spans="2:3" ht="11.25">
      <c r="B369" s="62"/>
      <c r="C369" s="62"/>
    </row>
    <row r="370" spans="2:3" ht="11.25">
      <c r="B370" s="62"/>
      <c r="C370" s="62"/>
    </row>
    <row r="371" spans="2:3" ht="11.25">
      <c r="B371" s="62"/>
      <c r="C371" s="62"/>
    </row>
    <row r="372" spans="2:3" ht="11.25">
      <c r="B372" s="62"/>
      <c r="C372" s="62"/>
    </row>
    <row r="376" ht="11.25" hidden="1"/>
    <row r="377" ht="11.25" hidden="1"/>
    <row r="390" ht="11.25" hidden="1"/>
    <row r="391" ht="11.25" hidden="1"/>
    <row r="410" ht="19.5" customHeight="1"/>
    <row r="416" ht="17.25" customHeight="1"/>
  </sheetData>
  <sheetProtection/>
  <mergeCells count="9">
    <mergeCell ref="E8:E9"/>
    <mergeCell ref="A271:C271"/>
    <mergeCell ref="F8:F9"/>
    <mergeCell ref="A249:C249"/>
    <mergeCell ref="A144:C144"/>
    <mergeCell ref="A163:C163"/>
    <mergeCell ref="A193:C193"/>
    <mergeCell ref="A203:C203"/>
    <mergeCell ref="A167:C167"/>
  </mergeCells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2"/>
  <sheetViews>
    <sheetView zoomScaleSheetLayoutView="100" zoomScalePageLayoutView="0" workbookViewId="0" topLeftCell="A1">
      <selection activeCell="F129" sqref="F129"/>
    </sheetView>
  </sheetViews>
  <sheetFormatPr defaultColWidth="9.140625" defaultRowHeight="12.75" outlineLevelRow="2"/>
  <cols>
    <col min="1" max="1" width="7.421875" style="62" customWidth="1"/>
    <col min="2" max="2" width="9.140625" style="80" customWidth="1"/>
    <col min="3" max="3" width="38.140625" style="81" customWidth="1"/>
    <col min="4" max="4" width="12.57421875" style="62" customWidth="1"/>
    <col min="5" max="5" width="11.7109375" style="62" customWidth="1"/>
    <col min="6" max="6" width="11.421875" style="62" customWidth="1"/>
    <col min="7" max="16384" width="9.140625" style="62" customWidth="1"/>
  </cols>
  <sheetData>
    <row r="1" spans="3:6" ht="12" thickBot="1">
      <c r="C1" s="110"/>
      <c r="D1" s="1"/>
      <c r="E1" s="1"/>
      <c r="F1" s="1"/>
    </row>
    <row r="2" spans="1:6" ht="30" customHeight="1" thickTop="1">
      <c r="A2" s="111"/>
      <c r="B2" s="63"/>
      <c r="C2" s="195" t="s">
        <v>89</v>
      </c>
      <c r="D2" s="196"/>
      <c r="E2" s="196"/>
      <c r="F2" s="64"/>
    </row>
    <row r="3" spans="1:6" ht="11.25" customHeight="1" thickBot="1">
      <c r="A3" s="105"/>
      <c r="B3" s="106"/>
      <c r="C3" s="109"/>
      <c r="D3" s="107"/>
      <c r="E3" s="107"/>
      <c r="F3" s="108"/>
    </row>
    <row r="4" spans="1:6" ht="12" customHeight="1" thickBot="1" thickTop="1">
      <c r="A4" s="96"/>
      <c r="B4" s="89"/>
      <c r="C4" s="90"/>
      <c r="D4" s="91"/>
      <c r="E4" s="91"/>
      <c r="F4" s="91"/>
    </row>
    <row r="5" spans="1:6" ht="20.25" customHeight="1" hidden="1" thickTop="1">
      <c r="A5" s="66"/>
      <c r="B5" s="67"/>
      <c r="C5" s="65"/>
      <c r="D5" s="60"/>
      <c r="E5" s="60"/>
      <c r="F5" s="60"/>
    </row>
    <row r="6" spans="1:6" ht="23.25" customHeight="1" hidden="1" thickBot="1" thickTop="1">
      <c r="A6" s="2"/>
      <c r="B6" s="67"/>
      <c r="C6" s="65"/>
      <c r="D6" s="2"/>
      <c r="E6" s="2"/>
      <c r="F6" s="2"/>
    </row>
    <row r="7" spans="1:6" ht="0.75" customHeight="1" hidden="1" thickBot="1">
      <c r="A7" s="66"/>
      <c r="B7" s="67"/>
      <c r="C7" s="65"/>
      <c r="D7" s="68"/>
      <c r="E7" s="68"/>
      <c r="F7" s="68"/>
    </row>
    <row r="8" spans="1:6" ht="12" thickTop="1">
      <c r="A8" s="112" t="s">
        <v>34</v>
      </c>
      <c r="B8" s="113"/>
      <c r="C8" s="114"/>
      <c r="D8" s="145">
        <v>2007</v>
      </c>
      <c r="E8" s="519" t="s">
        <v>207</v>
      </c>
      <c r="F8" s="519" t="s">
        <v>208</v>
      </c>
    </row>
    <row r="9" spans="1:6" ht="12" customHeight="1">
      <c r="A9" s="69"/>
      <c r="B9" s="70"/>
      <c r="C9" s="59"/>
      <c r="D9" s="84" t="s">
        <v>37</v>
      </c>
      <c r="E9" s="520"/>
      <c r="F9" s="520"/>
    </row>
    <row r="10" spans="1:6" ht="12" customHeight="1">
      <c r="A10" s="169" t="s">
        <v>1</v>
      </c>
      <c r="B10" s="165"/>
      <c r="C10" s="166"/>
      <c r="D10" s="167">
        <v>5250</v>
      </c>
      <c r="E10" s="167"/>
      <c r="F10" s="167"/>
    </row>
    <row r="11" spans="1:6" ht="12" customHeight="1">
      <c r="A11" s="246"/>
      <c r="B11" s="234">
        <v>610</v>
      </c>
      <c r="C11" s="271" t="s">
        <v>36</v>
      </c>
      <c r="D11" s="86">
        <v>1870</v>
      </c>
      <c r="E11" s="86">
        <v>1954</v>
      </c>
      <c r="F11" s="86"/>
    </row>
    <row r="12" spans="1:6" ht="12" customHeight="1" hidden="1" outlineLevel="2">
      <c r="A12" s="255"/>
      <c r="B12" s="238">
        <v>611</v>
      </c>
      <c r="C12" s="231" t="s">
        <v>38</v>
      </c>
      <c r="D12" s="87">
        <v>12800</v>
      </c>
      <c r="E12" s="87"/>
      <c r="F12" s="87"/>
    </row>
    <row r="13" spans="1:6" ht="12" customHeight="1" hidden="1" outlineLevel="2">
      <c r="A13" s="229"/>
      <c r="B13" s="238">
        <v>612</v>
      </c>
      <c r="C13" s="231" t="s">
        <v>39</v>
      </c>
      <c r="D13" s="87">
        <v>2500</v>
      </c>
      <c r="E13" s="87"/>
      <c r="F13" s="87"/>
    </row>
    <row r="14" spans="1:6" ht="12" customHeight="1" hidden="1" outlineLevel="2">
      <c r="A14" s="229"/>
      <c r="B14" s="230">
        <v>614</v>
      </c>
      <c r="C14" s="231" t="s">
        <v>26</v>
      </c>
      <c r="D14" s="87">
        <v>2500</v>
      </c>
      <c r="E14" s="87"/>
      <c r="F14" s="87"/>
    </row>
    <row r="15" spans="1:6" s="74" customFormat="1" ht="12" customHeight="1" collapsed="1">
      <c r="A15" s="252"/>
      <c r="B15" s="237">
        <v>620</v>
      </c>
      <c r="C15" s="249" t="s">
        <v>32</v>
      </c>
      <c r="D15" s="86">
        <v>654</v>
      </c>
      <c r="E15" s="86"/>
      <c r="F15" s="86"/>
    </row>
    <row r="16" spans="1:6" ht="12" customHeight="1" hidden="1" outlineLevel="1">
      <c r="A16" s="229"/>
      <c r="B16" s="238">
        <v>621</v>
      </c>
      <c r="C16" s="231" t="s">
        <v>40</v>
      </c>
      <c r="D16" s="87">
        <v>2500</v>
      </c>
      <c r="E16" s="87"/>
      <c r="F16" s="87"/>
    </row>
    <row r="17" spans="1:6" ht="12" customHeight="1" hidden="1" outlineLevel="1">
      <c r="A17" s="229"/>
      <c r="B17" s="238">
        <v>623</v>
      </c>
      <c r="C17" s="231" t="s">
        <v>41</v>
      </c>
      <c r="D17" s="87">
        <v>1500</v>
      </c>
      <c r="E17" s="87"/>
      <c r="F17" s="87"/>
    </row>
    <row r="18" spans="1:6" ht="12" customHeight="1" hidden="1" outlineLevel="1">
      <c r="A18" s="229"/>
      <c r="B18" s="238" t="s">
        <v>2</v>
      </c>
      <c r="C18" s="231" t="s">
        <v>42</v>
      </c>
      <c r="D18" s="87">
        <v>800</v>
      </c>
      <c r="E18" s="87"/>
      <c r="F18" s="87"/>
    </row>
    <row r="19" spans="1:6" ht="12" customHeight="1" hidden="1" outlineLevel="1">
      <c r="A19" s="229"/>
      <c r="B19" s="238" t="s">
        <v>3</v>
      </c>
      <c r="C19" s="231" t="s">
        <v>43</v>
      </c>
      <c r="D19" s="87">
        <v>900</v>
      </c>
      <c r="E19" s="87"/>
      <c r="F19" s="87"/>
    </row>
    <row r="20" spans="1:6" ht="12" customHeight="1" hidden="1" outlineLevel="1">
      <c r="A20" s="229"/>
      <c r="B20" s="230">
        <v>625003</v>
      </c>
      <c r="C20" s="231" t="s">
        <v>44</v>
      </c>
      <c r="D20" s="87">
        <v>750</v>
      </c>
      <c r="E20" s="87"/>
      <c r="F20" s="87"/>
    </row>
    <row r="21" spans="1:6" ht="12" customHeight="1" hidden="1" outlineLevel="1">
      <c r="A21" s="229"/>
      <c r="B21" s="230">
        <v>625004</v>
      </c>
      <c r="C21" s="231" t="s">
        <v>45</v>
      </c>
      <c r="D21" s="87">
        <v>800</v>
      </c>
      <c r="E21" s="87"/>
      <c r="F21" s="87"/>
    </row>
    <row r="22" spans="1:6" ht="12" customHeight="1" hidden="1" outlineLevel="1">
      <c r="A22" s="229"/>
      <c r="B22" s="230">
        <v>625005</v>
      </c>
      <c r="C22" s="231" t="s">
        <v>46</v>
      </c>
      <c r="D22" s="87">
        <v>900</v>
      </c>
      <c r="E22" s="87"/>
      <c r="F22" s="87"/>
    </row>
    <row r="23" spans="1:6" ht="12" customHeight="1" hidden="1" outlineLevel="1">
      <c r="A23" s="229"/>
      <c r="B23" s="230">
        <v>625007</v>
      </c>
      <c r="C23" s="231" t="s">
        <v>47</v>
      </c>
      <c r="D23" s="87">
        <v>900</v>
      </c>
      <c r="E23" s="87"/>
      <c r="F23" s="87"/>
    </row>
    <row r="24" spans="1:6" ht="12" customHeight="1" hidden="1" outlineLevel="1">
      <c r="A24" s="229"/>
      <c r="B24" s="238">
        <v>627</v>
      </c>
      <c r="C24" s="231" t="s">
        <v>48</v>
      </c>
      <c r="D24" s="87">
        <v>100</v>
      </c>
      <c r="E24" s="87"/>
      <c r="F24" s="87"/>
    </row>
    <row r="25" spans="1:6" ht="12" customHeight="1" hidden="1" outlineLevel="1">
      <c r="A25" s="229"/>
      <c r="B25" s="238"/>
      <c r="C25" s="231"/>
      <c r="D25" s="87"/>
      <c r="E25" s="87"/>
      <c r="F25" s="87"/>
    </row>
    <row r="26" spans="1:6" s="76" customFormat="1" ht="12" customHeight="1" collapsed="1">
      <c r="A26" s="273"/>
      <c r="B26" s="234">
        <v>631</v>
      </c>
      <c r="C26" s="272" t="s">
        <v>28</v>
      </c>
      <c r="D26" s="86">
        <v>25</v>
      </c>
      <c r="E26" s="86"/>
      <c r="F26" s="86"/>
    </row>
    <row r="27" spans="1:6" ht="12" customHeight="1" hidden="1" outlineLevel="1">
      <c r="A27" s="229"/>
      <c r="B27" s="256" t="s">
        <v>4</v>
      </c>
      <c r="C27" s="274" t="s">
        <v>49</v>
      </c>
      <c r="D27" s="87">
        <v>10</v>
      </c>
      <c r="E27" s="87"/>
      <c r="F27" s="87"/>
    </row>
    <row r="28" spans="1:6" s="76" customFormat="1" ht="12" customHeight="1" collapsed="1">
      <c r="A28" s="233"/>
      <c r="B28" s="234">
        <v>632</v>
      </c>
      <c r="C28" s="271" t="s">
        <v>29</v>
      </c>
      <c r="D28" s="86">
        <v>330</v>
      </c>
      <c r="E28" s="86"/>
      <c r="F28" s="86"/>
    </row>
    <row r="29" spans="1:6" ht="12" customHeight="1" hidden="1" outlineLevel="1">
      <c r="A29" s="229"/>
      <c r="B29" s="239">
        <v>632001</v>
      </c>
      <c r="C29" s="274" t="s">
        <v>50</v>
      </c>
      <c r="D29" s="87">
        <v>600</v>
      </c>
      <c r="E29" s="87"/>
      <c r="F29" s="87"/>
    </row>
    <row r="30" spans="1:6" ht="12" customHeight="1" hidden="1" outlineLevel="1">
      <c r="A30" s="229"/>
      <c r="B30" s="239" t="s">
        <v>24</v>
      </c>
      <c r="C30" s="274" t="s">
        <v>50</v>
      </c>
      <c r="D30" s="87">
        <v>500</v>
      </c>
      <c r="E30" s="87"/>
      <c r="F30" s="87"/>
    </row>
    <row r="31" spans="1:6" ht="12" customHeight="1" hidden="1" outlineLevel="1">
      <c r="A31" s="229"/>
      <c r="B31" s="239">
        <v>632002</v>
      </c>
      <c r="C31" s="274" t="s">
        <v>51</v>
      </c>
      <c r="D31" s="87">
        <v>200</v>
      </c>
      <c r="E31" s="87"/>
      <c r="F31" s="87"/>
    </row>
    <row r="32" spans="1:6" ht="11.25" hidden="1" outlineLevel="1">
      <c r="A32" s="229"/>
      <c r="B32" s="239">
        <v>632003</v>
      </c>
      <c r="C32" s="274" t="s">
        <v>52</v>
      </c>
      <c r="D32" s="87">
        <v>200</v>
      </c>
      <c r="E32" s="87"/>
      <c r="F32" s="87"/>
    </row>
    <row r="33" spans="1:7" ht="12" customHeight="1" outlineLevel="1">
      <c r="A33" s="229"/>
      <c r="B33" s="237">
        <v>633001</v>
      </c>
      <c r="C33" s="271" t="s">
        <v>53</v>
      </c>
      <c r="D33" s="73">
        <v>15</v>
      </c>
      <c r="E33" s="73"/>
      <c r="F33" s="73"/>
      <c r="G33" s="74"/>
    </row>
    <row r="34" spans="1:7" ht="12" customHeight="1" outlineLevel="1">
      <c r="A34" s="229"/>
      <c r="B34" s="234" t="s">
        <v>5</v>
      </c>
      <c r="C34" s="271" t="s">
        <v>54</v>
      </c>
      <c r="D34" s="73">
        <v>70</v>
      </c>
      <c r="E34" s="73"/>
      <c r="F34" s="73"/>
      <c r="G34" s="74"/>
    </row>
    <row r="35" spans="1:7" ht="12" customHeight="1" outlineLevel="1">
      <c r="A35" s="229"/>
      <c r="B35" s="237">
        <v>633006</v>
      </c>
      <c r="C35" s="271" t="s">
        <v>162</v>
      </c>
      <c r="D35" s="73">
        <v>90</v>
      </c>
      <c r="E35" s="73"/>
      <c r="F35" s="73"/>
      <c r="G35" s="74"/>
    </row>
    <row r="36" spans="1:7" ht="12" customHeight="1" outlineLevel="1">
      <c r="A36" s="229"/>
      <c r="B36" s="237">
        <v>633009</v>
      </c>
      <c r="C36" s="271" t="s">
        <v>163</v>
      </c>
      <c r="D36" s="206">
        <v>40</v>
      </c>
      <c r="E36" s="206"/>
      <c r="F36" s="206"/>
      <c r="G36" s="74"/>
    </row>
    <row r="37" spans="1:7" ht="12" customHeight="1" outlineLevel="1">
      <c r="A37" s="229"/>
      <c r="B37" s="237">
        <v>633013</v>
      </c>
      <c r="C37" s="271" t="s">
        <v>56</v>
      </c>
      <c r="D37" s="73">
        <v>20</v>
      </c>
      <c r="E37" s="73"/>
      <c r="F37" s="73"/>
      <c r="G37" s="74"/>
    </row>
    <row r="38" spans="1:7" ht="12" customHeight="1" outlineLevel="1">
      <c r="A38" s="229"/>
      <c r="B38" s="237">
        <v>633016</v>
      </c>
      <c r="C38" s="271" t="s">
        <v>98</v>
      </c>
      <c r="D38" s="73">
        <v>70</v>
      </c>
      <c r="E38" s="73"/>
      <c r="F38" s="73"/>
      <c r="G38" s="74"/>
    </row>
    <row r="39" spans="1:7" ht="12" customHeight="1" outlineLevel="1">
      <c r="A39" s="229"/>
      <c r="B39" s="237">
        <v>634002</v>
      </c>
      <c r="C39" s="271" t="s">
        <v>101</v>
      </c>
      <c r="D39" s="73">
        <v>100</v>
      </c>
      <c r="E39" s="73"/>
      <c r="F39" s="73"/>
      <c r="G39" s="74"/>
    </row>
    <row r="40" spans="1:6" s="76" customFormat="1" ht="12" customHeight="1">
      <c r="A40" s="233"/>
      <c r="B40" s="234">
        <v>634001</v>
      </c>
      <c r="C40" s="272" t="s">
        <v>99</v>
      </c>
      <c r="D40" s="73">
        <v>300</v>
      </c>
      <c r="E40" s="73"/>
      <c r="F40" s="73"/>
    </row>
    <row r="41" spans="1:7" ht="12" customHeight="1" hidden="1" outlineLevel="1">
      <c r="A41" s="229"/>
      <c r="B41" s="234" t="s">
        <v>6</v>
      </c>
      <c r="C41" s="271" t="s">
        <v>57</v>
      </c>
      <c r="D41" s="210">
        <v>300</v>
      </c>
      <c r="E41" s="210"/>
      <c r="F41" s="210"/>
      <c r="G41" s="74"/>
    </row>
    <row r="42" spans="1:7" ht="12" customHeight="1" hidden="1" outlineLevel="1">
      <c r="A42" s="229"/>
      <c r="B42" s="237">
        <v>634002</v>
      </c>
      <c r="C42" s="271" t="s">
        <v>58</v>
      </c>
      <c r="D42" s="210">
        <v>250</v>
      </c>
      <c r="E42" s="210"/>
      <c r="F42" s="210"/>
      <c r="G42" s="74"/>
    </row>
    <row r="43" spans="1:7" ht="12" customHeight="1" hidden="1" outlineLevel="1">
      <c r="A43" s="229"/>
      <c r="B43" s="237">
        <v>634005</v>
      </c>
      <c r="C43" s="271" t="s">
        <v>60</v>
      </c>
      <c r="D43" s="210">
        <v>400</v>
      </c>
      <c r="E43" s="210"/>
      <c r="F43" s="210"/>
      <c r="G43" s="74"/>
    </row>
    <row r="44" spans="1:7" ht="12" customHeight="1" hidden="1" outlineLevel="1">
      <c r="A44" s="229"/>
      <c r="B44" s="237">
        <v>634004</v>
      </c>
      <c r="C44" s="271" t="s">
        <v>61</v>
      </c>
      <c r="D44" s="210">
        <v>500</v>
      </c>
      <c r="E44" s="210"/>
      <c r="F44" s="210"/>
      <c r="G44" s="74"/>
    </row>
    <row r="45" spans="1:7" ht="12" customHeight="1" collapsed="1">
      <c r="A45" s="229"/>
      <c r="B45" s="237">
        <v>634003</v>
      </c>
      <c r="C45" s="271" t="s">
        <v>59</v>
      </c>
      <c r="D45" s="206">
        <v>50</v>
      </c>
      <c r="E45" s="206"/>
      <c r="F45" s="206"/>
      <c r="G45" s="74"/>
    </row>
    <row r="46" spans="1:7" ht="12" customHeight="1">
      <c r="A46" s="229"/>
      <c r="B46" s="237">
        <v>634005</v>
      </c>
      <c r="C46" s="271" t="s">
        <v>100</v>
      </c>
      <c r="D46" s="206">
        <v>10</v>
      </c>
      <c r="E46" s="206"/>
      <c r="F46" s="206"/>
      <c r="G46" s="74"/>
    </row>
    <row r="47" spans="1:6" s="76" customFormat="1" ht="12" customHeight="1">
      <c r="A47" s="233"/>
      <c r="B47" s="234">
        <v>635</v>
      </c>
      <c r="C47" s="272" t="s">
        <v>30</v>
      </c>
      <c r="D47" s="73">
        <v>100</v>
      </c>
      <c r="E47" s="73"/>
      <c r="F47" s="73"/>
    </row>
    <row r="48" spans="1:7" ht="12" customHeight="1" hidden="1" outlineLevel="1">
      <c r="A48" s="229"/>
      <c r="B48" s="234" t="s">
        <v>7</v>
      </c>
      <c r="C48" s="271" t="s">
        <v>62</v>
      </c>
      <c r="D48" s="210">
        <v>250</v>
      </c>
      <c r="E48" s="210"/>
      <c r="F48" s="210"/>
      <c r="G48" s="74"/>
    </row>
    <row r="49" spans="1:7" ht="12" customHeight="1" hidden="1" outlineLevel="1">
      <c r="A49" s="229"/>
      <c r="B49" s="234" t="s">
        <v>8</v>
      </c>
      <c r="C49" s="271" t="s">
        <v>63</v>
      </c>
      <c r="D49" s="210">
        <v>250</v>
      </c>
      <c r="E49" s="210"/>
      <c r="F49" s="210"/>
      <c r="G49" s="74"/>
    </row>
    <row r="50" spans="1:7" ht="12" customHeight="1" hidden="1" outlineLevel="1">
      <c r="A50" s="229"/>
      <c r="B50" s="237">
        <v>635006</v>
      </c>
      <c r="C50" s="271" t="s">
        <v>64</v>
      </c>
      <c r="D50" s="210">
        <v>150</v>
      </c>
      <c r="E50" s="210"/>
      <c r="F50" s="210"/>
      <c r="G50" s="74"/>
    </row>
    <row r="51" spans="1:7" ht="12" customHeight="1" hidden="1" outlineLevel="1">
      <c r="A51" s="229"/>
      <c r="B51" s="237">
        <v>635002</v>
      </c>
      <c r="C51" s="271" t="s">
        <v>63</v>
      </c>
      <c r="D51" s="209">
        <v>150</v>
      </c>
      <c r="E51" s="209"/>
      <c r="F51" s="209"/>
      <c r="G51" s="74"/>
    </row>
    <row r="52" spans="1:7" ht="12" customHeight="1" hidden="1" outlineLevel="1">
      <c r="A52" s="229"/>
      <c r="B52" s="237">
        <v>635004</v>
      </c>
      <c r="C52" s="271" t="s">
        <v>65</v>
      </c>
      <c r="D52" s="209">
        <v>50</v>
      </c>
      <c r="E52" s="209"/>
      <c r="F52" s="209"/>
      <c r="G52" s="74"/>
    </row>
    <row r="53" spans="1:7" ht="12" customHeight="1" outlineLevel="1">
      <c r="A53" s="229"/>
      <c r="B53" s="237">
        <v>635006</v>
      </c>
      <c r="C53" s="271" t="s">
        <v>102</v>
      </c>
      <c r="D53" s="73">
        <v>1247</v>
      </c>
      <c r="E53" s="73">
        <v>703</v>
      </c>
      <c r="F53" s="73">
        <v>0</v>
      </c>
      <c r="G53" s="74"/>
    </row>
    <row r="54" spans="1:6" s="76" customFormat="1" ht="12" customHeight="1">
      <c r="A54" s="233"/>
      <c r="B54" s="237">
        <v>636002</v>
      </c>
      <c r="C54" s="271" t="s">
        <v>161</v>
      </c>
      <c r="D54" s="73">
        <v>1</v>
      </c>
      <c r="E54" s="73"/>
      <c r="F54" s="73"/>
    </row>
    <row r="55" spans="1:7" ht="11.25" customHeight="1" hidden="1" outlineLevel="1">
      <c r="A55" s="229"/>
      <c r="B55" s="237">
        <v>636001</v>
      </c>
      <c r="C55" s="271" t="s">
        <v>64</v>
      </c>
      <c r="D55" s="209">
        <v>200</v>
      </c>
      <c r="E55" s="209"/>
      <c r="F55" s="209"/>
      <c r="G55" s="74"/>
    </row>
    <row r="56" spans="1:7" ht="12" customHeight="1" outlineLevel="2">
      <c r="A56" s="229"/>
      <c r="B56" s="234" t="s">
        <v>9</v>
      </c>
      <c r="C56" s="271" t="s">
        <v>164</v>
      </c>
      <c r="D56" s="73">
        <v>25</v>
      </c>
      <c r="E56" s="73"/>
      <c r="F56" s="73"/>
      <c r="G56" s="74"/>
    </row>
    <row r="57" spans="1:7" ht="12" customHeight="1" outlineLevel="2">
      <c r="A57" s="229"/>
      <c r="B57" s="237">
        <v>637003</v>
      </c>
      <c r="C57" s="271" t="s">
        <v>66</v>
      </c>
      <c r="D57" s="73">
        <v>10</v>
      </c>
      <c r="E57" s="73"/>
      <c r="F57" s="73">
        <v>25</v>
      </c>
      <c r="G57" s="74"/>
    </row>
    <row r="58" spans="1:7" ht="12" customHeight="1" outlineLevel="2">
      <c r="A58" s="229"/>
      <c r="B58" s="237">
        <v>637004</v>
      </c>
      <c r="C58" s="271" t="s">
        <v>165</v>
      </c>
      <c r="D58" s="73">
        <v>5</v>
      </c>
      <c r="E58" s="73"/>
      <c r="F58" s="73"/>
      <c r="G58" s="74"/>
    </row>
    <row r="59" spans="1:7" ht="12" customHeight="1" outlineLevel="2">
      <c r="A59" s="229"/>
      <c r="B59" s="237">
        <v>637005</v>
      </c>
      <c r="C59" s="271" t="s">
        <v>166</v>
      </c>
      <c r="D59" s="206">
        <v>25</v>
      </c>
      <c r="E59" s="206"/>
      <c r="F59" s="206"/>
      <c r="G59" s="74"/>
    </row>
    <row r="60" spans="1:7" ht="12" customHeight="1" outlineLevel="2">
      <c r="A60" s="229"/>
      <c r="B60" s="237">
        <v>637012</v>
      </c>
      <c r="C60" s="271" t="s">
        <v>169</v>
      </c>
      <c r="D60" s="73">
        <v>15</v>
      </c>
      <c r="E60" s="73"/>
      <c r="F60" s="73">
        <v>40</v>
      </c>
      <c r="G60" s="74"/>
    </row>
    <row r="61" spans="1:7" ht="12" customHeight="1" outlineLevel="2">
      <c r="A61" s="229"/>
      <c r="B61" s="237">
        <v>637014</v>
      </c>
      <c r="C61" s="271" t="s">
        <v>67</v>
      </c>
      <c r="D61" s="206">
        <v>65</v>
      </c>
      <c r="E61" s="206"/>
      <c r="F61" s="206"/>
      <c r="G61" s="74"/>
    </row>
    <row r="62" spans="1:7" ht="12" customHeight="1" outlineLevel="2">
      <c r="A62" s="229"/>
      <c r="B62" s="237">
        <v>637015</v>
      </c>
      <c r="C62" s="271" t="s">
        <v>167</v>
      </c>
      <c r="D62" s="73">
        <v>10</v>
      </c>
      <c r="E62" s="73"/>
      <c r="F62" s="73"/>
      <c r="G62" s="74"/>
    </row>
    <row r="63" spans="1:7" ht="12" customHeight="1" outlineLevel="2">
      <c r="A63" s="229"/>
      <c r="B63" s="237">
        <v>637016</v>
      </c>
      <c r="C63" s="271" t="s">
        <v>68</v>
      </c>
      <c r="D63" s="73">
        <v>15</v>
      </c>
      <c r="E63" s="73"/>
      <c r="F63" s="73"/>
      <c r="G63" s="74"/>
    </row>
    <row r="64" spans="1:7" ht="12" customHeight="1" outlineLevel="2">
      <c r="A64" s="229"/>
      <c r="B64" s="237">
        <v>637023</v>
      </c>
      <c r="C64" s="271" t="s">
        <v>168</v>
      </c>
      <c r="D64" s="73">
        <v>10</v>
      </c>
      <c r="E64" s="73"/>
      <c r="F64" s="73"/>
      <c r="G64" s="74"/>
    </row>
    <row r="65" spans="1:7" ht="12" customHeight="1" outlineLevel="2">
      <c r="A65" s="229"/>
      <c r="B65" s="237">
        <v>637026</v>
      </c>
      <c r="C65" s="271" t="s">
        <v>145</v>
      </c>
      <c r="D65" s="73">
        <v>68</v>
      </c>
      <c r="E65" s="73"/>
      <c r="F65" s="73"/>
      <c r="G65" s="74"/>
    </row>
    <row r="66" spans="1:7" ht="12" customHeight="1" outlineLevel="2">
      <c r="A66" s="229"/>
      <c r="B66" s="237">
        <v>637027</v>
      </c>
      <c r="C66" s="271" t="s">
        <v>146</v>
      </c>
      <c r="D66" s="73">
        <v>10</v>
      </c>
      <c r="E66" s="73"/>
      <c r="F66" s="73"/>
      <c r="G66" s="74"/>
    </row>
    <row r="67" spans="1:6" ht="12" customHeight="1">
      <c r="A67" s="229"/>
      <c r="B67" s="250"/>
      <c r="C67" s="275"/>
      <c r="D67" s="88"/>
      <c r="E67" s="88"/>
      <c r="F67" s="88"/>
    </row>
    <row r="68" spans="1:6" ht="12" customHeight="1">
      <c r="A68" s="177" t="s">
        <v>10</v>
      </c>
      <c r="B68" s="240"/>
      <c r="C68" s="276"/>
      <c r="D68" s="168">
        <f>SUM(D72:D73)</f>
        <v>20</v>
      </c>
      <c r="E68" s="168"/>
      <c r="F68" s="168"/>
    </row>
    <row r="69" spans="1:6" ht="12" customHeight="1" hidden="1" outlineLevel="1">
      <c r="A69" s="229"/>
      <c r="B69" s="256">
        <v>611</v>
      </c>
      <c r="C69" s="274" t="s">
        <v>38</v>
      </c>
      <c r="D69" s="87">
        <v>150</v>
      </c>
      <c r="E69" s="87"/>
      <c r="F69" s="87"/>
    </row>
    <row r="70" spans="1:6" ht="12" customHeight="1" hidden="1" outlineLevel="1">
      <c r="A70" s="229"/>
      <c r="B70" s="256">
        <v>614</v>
      </c>
      <c r="C70" s="274" t="s">
        <v>26</v>
      </c>
      <c r="D70" s="87">
        <v>20</v>
      </c>
      <c r="E70" s="87"/>
      <c r="F70" s="87"/>
    </row>
    <row r="71" spans="1:6" ht="12" customHeight="1" hidden="1" outlineLevel="1">
      <c r="A71" s="229"/>
      <c r="B71" s="238">
        <v>620</v>
      </c>
      <c r="C71" s="264" t="s">
        <v>32</v>
      </c>
      <c r="D71" s="265">
        <v>55</v>
      </c>
      <c r="E71" s="265"/>
      <c r="F71" s="266"/>
    </row>
    <row r="72" spans="1:6" ht="12" customHeight="1" outlineLevel="1">
      <c r="A72" s="229"/>
      <c r="B72" s="238"/>
      <c r="C72" s="264"/>
      <c r="D72" s="265"/>
      <c r="E72" s="265"/>
      <c r="F72" s="266"/>
    </row>
    <row r="73" spans="1:6" ht="12" customHeight="1" outlineLevel="1">
      <c r="A73" s="229"/>
      <c r="B73" s="237">
        <v>637012</v>
      </c>
      <c r="C73" s="249" t="s">
        <v>170</v>
      </c>
      <c r="D73" s="267">
        <v>20</v>
      </c>
      <c r="E73" s="267"/>
      <c r="F73" s="251"/>
    </row>
    <row r="74" spans="1:6" ht="12" customHeight="1">
      <c r="A74" s="229"/>
      <c r="B74" s="268"/>
      <c r="C74" s="268"/>
      <c r="D74" s="269"/>
      <c r="E74" s="269"/>
      <c r="F74" s="270"/>
    </row>
    <row r="75" spans="1:6" ht="12" customHeight="1">
      <c r="A75" s="177" t="s">
        <v>11</v>
      </c>
      <c r="B75" s="240"/>
      <c r="C75" s="276"/>
      <c r="D75" s="172">
        <v>85</v>
      </c>
      <c r="E75" s="172"/>
      <c r="F75" s="172"/>
    </row>
    <row r="76" spans="1:6" ht="12" customHeight="1">
      <c r="A76" s="261"/>
      <c r="B76" s="262"/>
      <c r="C76" s="224"/>
      <c r="D76" s="260"/>
      <c r="E76" s="260"/>
      <c r="F76" s="260"/>
    </row>
    <row r="77" spans="1:6" ht="12" customHeight="1">
      <c r="A77" s="245"/>
      <c r="B77" s="234">
        <v>610</v>
      </c>
      <c r="C77" s="235" t="s">
        <v>36</v>
      </c>
      <c r="D77" s="86">
        <v>59</v>
      </c>
      <c r="E77" s="86"/>
      <c r="F77" s="86"/>
    </row>
    <row r="78" spans="1:6" ht="12" customHeight="1" hidden="1" outlineLevel="1">
      <c r="A78" s="229"/>
      <c r="B78" s="238">
        <v>611</v>
      </c>
      <c r="C78" s="232" t="s">
        <v>38</v>
      </c>
      <c r="D78" s="87">
        <v>150</v>
      </c>
      <c r="E78" s="87"/>
      <c r="F78" s="87"/>
    </row>
    <row r="79" spans="1:6" ht="12" customHeight="1" hidden="1" outlineLevel="1">
      <c r="A79" s="229"/>
      <c r="B79" s="238">
        <v>614</v>
      </c>
      <c r="C79" s="232" t="s">
        <v>26</v>
      </c>
      <c r="D79" s="87">
        <v>100</v>
      </c>
      <c r="E79" s="87"/>
      <c r="F79" s="87"/>
    </row>
    <row r="80" spans="1:6" ht="12" customHeight="1" collapsed="1">
      <c r="A80" s="229"/>
      <c r="B80" s="237">
        <v>620</v>
      </c>
      <c r="C80" s="235" t="s">
        <v>32</v>
      </c>
      <c r="D80" s="86">
        <v>21</v>
      </c>
      <c r="E80" s="86"/>
      <c r="F80" s="86"/>
    </row>
    <row r="81" spans="1:6" ht="12" customHeight="1" hidden="1" outlineLevel="1">
      <c r="A81" s="229"/>
      <c r="B81" s="238">
        <v>620</v>
      </c>
      <c r="C81" s="263" t="s">
        <v>32</v>
      </c>
      <c r="D81" s="87">
        <v>120</v>
      </c>
      <c r="E81" s="87"/>
      <c r="F81" s="87"/>
    </row>
    <row r="82" spans="1:6" ht="12" customHeight="1" hidden="1" outlineLevel="1">
      <c r="A82" s="229"/>
      <c r="B82" s="230">
        <v>632003</v>
      </c>
      <c r="C82" s="232" t="s">
        <v>69</v>
      </c>
      <c r="D82" s="87">
        <v>10</v>
      </c>
      <c r="E82" s="87"/>
      <c r="F82" s="87"/>
    </row>
    <row r="83" spans="1:7" ht="12" customHeight="1" outlineLevel="1">
      <c r="A83" s="245"/>
      <c r="B83" s="237">
        <v>633006</v>
      </c>
      <c r="C83" s="235" t="s">
        <v>55</v>
      </c>
      <c r="D83" s="73">
        <v>5</v>
      </c>
      <c r="E83" s="73"/>
      <c r="F83" s="73"/>
      <c r="G83" s="82"/>
    </row>
    <row r="84" spans="1:6" ht="12" customHeight="1" hidden="1" outlineLevel="1">
      <c r="A84" s="229"/>
      <c r="B84" s="253">
        <v>635002</v>
      </c>
      <c r="C84" s="254" t="s">
        <v>63</v>
      </c>
      <c r="D84" s="209">
        <v>20</v>
      </c>
      <c r="E84" s="209"/>
      <c r="F84" s="209"/>
    </row>
    <row r="85" spans="1:6" ht="12" customHeight="1" hidden="1" outlineLevel="1">
      <c r="A85" s="229"/>
      <c r="B85" s="253">
        <v>635003</v>
      </c>
      <c r="C85" s="254" t="s">
        <v>70</v>
      </c>
      <c r="D85" s="209">
        <v>30</v>
      </c>
      <c r="E85" s="209"/>
      <c r="F85" s="209"/>
    </row>
    <row r="86" spans="1:6" ht="12" customHeight="1" collapsed="1">
      <c r="A86" s="229"/>
      <c r="B86" s="253"/>
      <c r="C86" s="254"/>
      <c r="D86" s="73"/>
      <c r="E86" s="73"/>
      <c r="F86" s="73"/>
    </row>
    <row r="87" spans="1:6" ht="12" customHeight="1" hidden="1" outlineLevel="1">
      <c r="A87" s="229"/>
      <c r="B87" s="230" t="s">
        <v>90</v>
      </c>
      <c r="C87" s="231" t="s">
        <v>71</v>
      </c>
      <c r="D87" s="3">
        <v>250</v>
      </c>
      <c r="E87" s="3"/>
      <c r="F87" s="3"/>
    </row>
    <row r="88" spans="1:6" ht="12" customHeight="1" hidden="1" outlineLevel="1">
      <c r="A88" s="229"/>
      <c r="B88" s="230" t="s">
        <v>91</v>
      </c>
      <c r="C88" s="231" t="s">
        <v>71</v>
      </c>
      <c r="D88" s="3">
        <v>350</v>
      </c>
      <c r="E88" s="3"/>
      <c r="F88" s="3"/>
    </row>
    <row r="89" spans="1:6" ht="12" customHeight="1" hidden="1" outlineLevel="1">
      <c r="A89" s="229"/>
      <c r="B89" s="230" t="s">
        <v>92</v>
      </c>
      <c r="C89" s="231" t="s">
        <v>71</v>
      </c>
      <c r="D89" s="3">
        <v>450</v>
      </c>
      <c r="E89" s="3"/>
      <c r="F89" s="3"/>
    </row>
    <row r="90" spans="1:6" ht="12" customHeight="1" collapsed="1">
      <c r="A90" s="177" t="s">
        <v>80</v>
      </c>
      <c r="B90" s="240"/>
      <c r="C90" s="276"/>
      <c r="D90" s="168">
        <v>354</v>
      </c>
      <c r="E90" s="168"/>
      <c r="F90" s="168"/>
    </row>
    <row r="91" spans="1:7" ht="12" customHeight="1">
      <c r="A91" s="233"/>
      <c r="B91" s="234">
        <v>631</v>
      </c>
      <c r="C91" s="272" t="s">
        <v>28</v>
      </c>
      <c r="D91" s="73">
        <v>1</v>
      </c>
      <c r="E91" s="73"/>
      <c r="F91" s="73"/>
      <c r="G91" s="74"/>
    </row>
    <row r="92" spans="1:7" ht="12" customHeight="1" hidden="1" outlineLevel="1">
      <c r="A92" s="229"/>
      <c r="B92" s="277" t="s">
        <v>4</v>
      </c>
      <c r="C92" s="278" t="s">
        <v>49</v>
      </c>
      <c r="D92" s="209">
        <v>120</v>
      </c>
      <c r="E92" s="209"/>
      <c r="F92" s="209"/>
      <c r="G92" s="74"/>
    </row>
    <row r="93" spans="1:7" ht="12" customHeight="1" collapsed="1">
      <c r="A93" s="233"/>
      <c r="B93" s="234">
        <v>632</v>
      </c>
      <c r="C93" s="271" t="s">
        <v>29</v>
      </c>
      <c r="D93" s="73">
        <v>45</v>
      </c>
      <c r="E93" s="73"/>
      <c r="F93" s="73"/>
      <c r="G93" s="74"/>
    </row>
    <row r="94" spans="1:7" ht="12" customHeight="1" hidden="1" outlineLevel="1">
      <c r="A94" s="229"/>
      <c r="B94" s="277" t="s">
        <v>94</v>
      </c>
      <c r="C94" s="278" t="s">
        <v>50</v>
      </c>
      <c r="D94" s="210">
        <v>45</v>
      </c>
      <c r="E94" s="210"/>
      <c r="F94" s="210"/>
      <c r="G94" s="74"/>
    </row>
    <row r="95" spans="1:7" ht="12" customHeight="1" hidden="1" outlineLevel="1">
      <c r="A95" s="229"/>
      <c r="B95" s="277" t="s">
        <v>93</v>
      </c>
      <c r="C95" s="278" t="s">
        <v>50</v>
      </c>
      <c r="D95" s="216">
        <v>40</v>
      </c>
      <c r="E95" s="216"/>
      <c r="F95" s="216"/>
      <c r="G95" s="74"/>
    </row>
    <row r="96" spans="1:7" ht="12" customHeight="1" hidden="1" outlineLevel="1">
      <c r="A96" s="229"/>
      <c r="B96" s="253">
        <v>632002</v>
      </c>
      <c r="C96" s="278" t="s">
        <v>51</v>
      </c>
      <c r="D96" s="209">
        <v>50</v>
      </c>
      <c r="E96" s="209"/>
      <c r="F96" s="209"/>
      <c r="G96" s="74"/>
    </row>
    <row r="97" spans="1:7" ht="12" customHeight="1" outlineLevel="1">
      <c r="A97" s="245"/>
      <c r="B97" s="237">
        <v>633004</v>
      </c>
      <c r="C97" s="271" t="s">
        <v>171</v>
      </c>
      <c r="D97" s="73">
        <v>5</v>
      </c>
      <c r="E97" s="73"/>
      <c r="F97" s="73"/>
      <c r="G97" s="76"/>
    </row>
    <row r="98" spans="1:7" ht="12" customHeight="1" outlineLevel="1">
      <c r="A98" s="245"/>
      <c r="B98" s="237">
        <v>633010</v>
      </c>
      <c r="C98" s="271" t="s">
        <v>72</v>
      </c>
      <c r="D98" s="73">
        <v>5</v>
      </c>
      <c r="E98" s="73"/>
      <c r="F98" s="73">
        <v>38</v>
      </c>
      <c r="G98" s="76"/>
    </row>
    <row r="99" spans="1:7" ht="12" customHeight="1">
      <c r="A99" s="233"/>
      <c r="B99" s="234">
        <v>634001</v>
      </c>
      <c r="C99" s="272" t="s">
        <v>175</v>
      </c>
      <c r="D99" s="73">
        <v>10</v>
      </c>
      <c r="E99" s="73"/>
      <c r="F99" s="73"/>
      <c r="G99" s="74"/>
    </row>
    <row r="100" spans="1:7" ht="12" customHeight="1" hidden="1" outlineLevel="1">
      <c r="A100" s="229"/>
      <c r="B100" s="277" t="s">
        <v>6</v>
      </c>
      <c r="C100" s="278" t="s">
        <v>57</v>
      </c>
      <c r="D100" s="210">
        <v>90</v>
      </c>
      <c r="E100" s="210"/>
      <c r="F100" s="210"/>
      <c r="G100" s="74"/>
    </row>
    <row r="101" spans="1:7" ht="12" customHeight="1" hidden="1" outlineLevel="1">
      <c r="A101" s="229"/>
      <c r="B101" s="253">
        <v>634002</v>
      </c>
      <c r="C101" s="278" t="s">
        <v>58</v>
      </c>
      <c r="D101" s="209">
        <v>50</v>
      </c>
      <c r="E101" s="209"/>
      <c r="F101" s="209"/>
      <c r="G101" s="74"/>
    </row>
    <row r="102" spans="1:7" ht="12" customHeight="1" outlineLevel="1">
      <c r="A102" s="245"/>
      <c r="B102" s="237">
        <v>634002</v>
      </c>
      <c r="C102" s="271" t="s">
        <v>103</v>
      </c>
      <c r="D102" s="73">
        <v>10</v>
      </c>
      <c r="E102" s="73"/>
      <c r="F102" s="73"/>
      <c r="G102" s="76"/>
    </row>
    <row r="103" spans="1:7" ht="12" customHeight="1">
      <c r="A103" s="245"/>
      <c r="B103" s="237">
        <v>634003</v>
      </c>
      <c r="C103" s="271" t="s">
        <v>176</v>
      </c>
      <c r="D103" s="206">
        <v>5</v>
      </c>
      <c r="E103" s="206"/>
      <c r="F103" s="206"/>
      <c r="G103" s="76"/>
    </row>
    <row r="104" spans="1:7" ht="12" customHeight="1">
      <c r="A104" s="233"/>
      <c r="B104" s="234">
        <v>635</v>
      </c>
      <c r="C104" s="272" t="s">
        <v>30</v>
      </c>
      <c r="D104" s="206">
        <v>250</v>
      </c>
      <c r="E104" s="206"/>
      <c r="F104" s="206">
        <v>215</v>
      </c>
      <c r="G104" s="74"/>
    </row>
    <row r="105" spans="1:7" ht="12" customHeight="1" hidden="1" outlineLevel="1">
      <c r="A105" s="229"/>
      <c r="B105" s="253">
        <v>635006</v>
      </c>
      <c r="C105" s="278" t="s">
        <v>64</v>
      </c>
      <c r="D105" s="210">
        <v>250</v>
      </c>
      <c r="E105" s="210"/>
      <c r="F105" s="210"/>
      <c r="G105" s="74"/>
    </row>
    <row r="106" spans="1:7" ht="12" customHeight="1" outlineLevel="1">
      <c r="A106" s="229"/>
      <c r="B106" s="237">
        <v>637004</v>
      </c>
      <c r="C106" s="271" t="s">
        <v>173</v>
      </c>
      <c r="D106" s="73">
        <v>2</v>
      </c>
      <c r="E106" s="73"/>
      <c r="F106" s="73"/>
      <c r="G106" s="76"/>
    </row>
    <row r="107" spans="1:7" ht="12" customHeight="1" outlineLevel="1">
      <c r="A107" s="229"/>
      <c r="B107" s="237">
        <v>637015</v>
      </c>
      <c r="C107" s="271" t="s">
        <v>174</v>
      </c>
      <c r="D107" s="73">
        <v>4</v>
      </c>
      <c r="E107" s="73"/>
      <c r="F107" s="73"/>
      <c r="G107" s="76"/>
    </row>
    <row r="108" spans="1:7" ht="12" customHeight="1" outlineLevel="1">
      <c r="A108" s="229"/>
      <c r="B108" s="237">
        <v>637027</v>
      </c>
      <c r="C108" s="271" t="s">
        <v>172</v>
      </c>
      <c r="D108" s="73">
        <v>15</v>
      </c>
      <c r="E108" s="73"/>
      <c r="F108" s="73"/>
      <c r="G108" s="76"/>
    </row>
    <row r="109" spans="1:7" ht="12" customHeight="1" outlineLevel="1">
      <c r="A109" s="229"/>
      <c r="B109" s="237">
        <v>642006</v>
      </c>
      <c r="C109" s="271" t="s">
        <v>104</v>
      </c>
      <c r="D109" s="73">
        <v>2</v>
      </c>
      <c r="E109" s="73"/>
      <c r="F109" s="73"/>
      <c r="G109" s="76"/>
    </row>
    <row r="110" spans="1:6" ht="12" customHeight="1">
      <c r="A110" s="229"/>
      <c r="B110" s="268"/>
      <c r="C110" s="279"/>
      <c r="D110" s="198"/>
      <c r="E110" s="198"/>
      <c r="F110" s="198"/>
    </row>
    <row r="111" spans="1:6" ht="11.25" customHeight="1" hidden="1" outlineLevel="1">
      <c r="A111" s="69"/>
      <c r="B111" s="58">
        <v>635004</v>
      </c>
      <c r="C111" s="59" t="s">
        <v>65</v>
      </c>
      <c r="D111" s="5">
        <v>80</v>
      </c>
      <c r="E111" s="5"/>
      <c r="F111" s="5"/>
    </row>
    <row r="112" spans="1:6" ht="12" customHeight="1" hidden="1" outlineLevel="1">
      <c r="A112" s="69"/>
      <c r="B112" s="58">
        <v>635006</v>
      </c>
      <c r="C112" s="59" t="s">
        <v>64</v>
      </c>
      <c r="D112" s="3">
        <v>250</v>
      </c>
      <c r="E112" s="3"/>
      <c r="F112" s="3"/>
    </row>
    <row r="113" spans="1:7" ht="12" customHeight="1" outlineLevel="1">
      <c r="A113" s="69"/>
      <c r="B113" s="58"/>
      <c r="C113" s="383" t="s">
        <v>199</v>
      </c>
      <c r="D113" s="3"/>
      <c r="E113" s="3"/>
      <c r="F113" s="3"/>
      <c r="G113" s="62">
        <v>1</v>
      </c>
    </row>
    <row r="114" spans="1:6" ht="12" customHeight="1">
      <c r="A114" s="164" t="s">
        <v>13</v>
      </c>
      <c r="B114" s="171"/>
      <c r="C114" s="174"/>
      <c r="D114" s="167">
        <f>SUM(D116:D118)</f>
        <v>335</v>
      </c>
      <c r="E114" s="167"/>
      <c r="F114" s="167"/>
    </row>
    <row r="115" spans="1:6" ht="12" customHeight="1">
      <c r="A115" s="296"/>
      <c r="B115" s="297"/>
      <c r="C115" s="295"/>
      <c r="D115" s="298"/>
      <c r="E115" s="298"/>
      <c r="F115" s="298"/>
    </row>
    <row r="116" spans="1:8" ht="12" customHeight="1" outlineLevel="1">
      <c r="A116" s="229"/>
      <c r="B116" s="237">
        <v>633006</v>
      </c>
      <c r="C116" s="235" t="s">
        <v>177</v>
      </c>
      <c r="D116" s="73">
        <v>45</v>
      </c>
      <c r="E116" s="73"/>
      <c r="F116" s="73"/>
      <c r="G116" s="76"/>
      <c r="H116" s="74"/>
    </row>
    <row r="117" spans="1:7" ht="12" customHeight="1" outlineLevel="1">
      <c r="A117" s="252"/>
      <c r="B117" s="237">
        <v>634001</v>
      </c>
      <c r="C117" s="235" t="s">
        <v>124</v>
      </c>
      <c r="D117" s="73">
        <v>250</v>
      </c>
      <c r="E117" s="73"/>
      <c r="F117" s="73"/>
      <c r="G117" s="76"/>
    </row>
    <row r="118" spans="1:7" ht="12" customHeight="1">
      <c r="A118" s="252"/>
      <c r="B118" s="234">
        <v>635</v>
      </c>
      <c r="C118" s="236" t="s">
        <v>178</v>
      </c>
      <c r="D118" s="73">
        <v>40</v>
      </c>
      <c r="E118" s="73"/>
      <c r="F118" s="73">
        <v>217</v>
      </c>
      <c r="G118" s="74"/>
    </row>
    <row r="119" spans="1:6" ht="12" customHeight="1" hidden="1" outlineLevel="1">
      <c r="A119" s="229"/>
      <c r="B119" s="230">
        <v>635006</v>
      </c>
      <c r="C119" s="232" t="s">
        <v>64</v>
      </c>
      <c r="D119" s="3">
        <v>10</v>
      </c>
      <c r="E119" s="3"/>
      <c r="F119" s="3"/>
    </row>
    <row r="120" spans="1:6" ht="12" customHeight="1" outlineLevel="1">
      <c r="A120" s="229"/>
      <c r="B120" s="230"/>
      <c r="C120" s="232"/>
      <c r="D120" s="3"/>
      <c r="E120" s="3"/>
      <c r="F120" s="3"/>
    </row>
    <row r="121" spans="1:6" ht="12" customHeight="1">
      <c r="A121" s="176" t="s">
        <v>81</v>
      </c>
      <c r="B121" s="175"/>
      <c r="C121" s="174"/>
      <c r="D121" s="172">
        <f>SUM(D123:D125)</f>
        <v>25</v>
      </c>
      <c r="E121" s="172"/>
      <c r="F121" s="172"/>
    </row>
    <row r="122" spans="1:6" ht="12" customHeight="1">
      <c r="A122" s="299"/>
      <c r="B122" s="300"/>
      <c r="C122" s="295"/>
      <c r="D122" s="260"/>
      <c r="E122" s="260"/>
      <c r="F122" s="260"/>
    </row>
    <row r="123" spans="1:7" ht="12" customHeight="1" outlineLevel="1">
      <c r="A123" s="229"/>
      <c r="B123" s="237">
        <v>633009</v>
      </c>
      <c r="C123" s="235" t="s">
        <v>105</v>
      </c>
      <c r="D123" s="73">
        <v>10</v>
      </c>
      <c r="E123" s="73"/>
      <c r="F123" s="73"/>
      <c r="G123" s="76"/>
    </row>
    <row r="124" spans="1:7" ht="12" customHeight="1">
      <c r="A124" s="229"/>
      <c r="B124" s="234">
        <v>637003</v>
      </c>
      <c r="C124" s="236" t="s">
        <v>106</v>
      </c>
      <c r="D124" s="206">
        <v>15</v>
      </c>
      <c r="E124" s="206"/>
      <c r="F124" s="206"/>
      <c r="G124" s="76"/>
    </row>
    <row r="125" spans="1:6" ht="12" customHeight="1">
      <c r="A125" s="229"/>
      <c r="B125" s="238"/>
      <c r="C125" s="280"/>
      <c r="D125" s="5"/>
      <c r="E125" s="198"/>
      <c r="F125" s="198"/>
    </row>
    <row r="126" spans="1:6" ht="12" customHeight="1">
      <c r="A126" s="164" t="s">
        <v>82</v>
      </c>
      <c r="B126" s="165"/>
      <c r="C126" s="166"/>
      <c r="D126" s="168">
        <v>845</v>
      </c>
      <c r="E126" s="168"/>
      <c r="F126" s="168"/>
    </row>
    <row r="127" spans="1:6" s="303" customFormat="1" ht="12" customHeight="1">
      <c r="A127" s="296"/>
      <c r="B127" s="301"/>
      <c r="C127" s="302"/>
      <c r="D127" s="287"/>
      <c r="E127" s="287"/>
      <c r="F127" s="287"/>
    </row>
    <row r="128" spans="1:6" ht="12" customHeight="1" outlineLevel="1">
      <c r="A128" s="229"/>
      <c r="B128" s="237">
        <v>633006</v>
      </c>
      <c r="C128" s="235" t="s">
        <v>107</v>
      </c>
      <c r="D128" s="73">
        <v>50</v>
      </c>
      <c r="E128" s="73"/>
      <c r="F128" s="73">
        <v>75</v>
      </c>
    </row>
    <row r="129" spans="1:6" ht="12" customHeight="1" outlineLevel="1">
      <c r="A129" s="229"/>
      <c r="B129" s="237">
        <v>634001</v>
      </c>
      <c r="C129" s="235" t="s">
        <v>179</v>
      </c>
      <c r="D129" s="73">
        <v>250</v>
      </c>
      <c r="E129" s="73"/>
      <c r="F129" s="73"/>
    </row>
    <row r="130" spans="1:6" ht="12" customHeight="1" outlineLevel="1">
      <c r="A130" s="229"/>
      <c r="B130" s="237">
        <v>634002</v>
      </c>
      <c r="C130" s="235" t="s">
        <v>209</v>
      </c>
      <c r="D130" s="73">
        <v>100</v>
      </c>
      <c r="E130" s="73"/>
      <c r="F130" s="73">
        <v>208</v>
      </c>
    </row>
    <row r="131" spans="1:6" ht="12" customHeight="1" outlineLevel="1">
      <c r="A131" s="229"/>
      <c r="B131" s="237">
        <v>634003</v>
      </c>
      <c r="C131" s="235" t="s">
        <v>108</v>
      </c>
      <c r="D131" s="73">
        <v>45</v>
      </c>
      <c r="E131" s="73"/>
      <c r="F131" s="73"/>
    </row>
    <row r="132" spans="1:6" ht="12" customHeight="1" hidden="1" outlineLevel="1">
      <c r="A132" s="229"/>
      <c r="B132" s="237">
        <v>635004</v>
      </c>
      <c r="C132" s="235" t="s">
        <v>65</v>
      </c>
      <c r="D132" s="206">
        <v>15</v>
      </c>
      <c r="E132" s="206"/>
      <c r="F132" s="206"/>
    </row>
    <row r="133" spans="1:6" ht="12" customHeight="1" hidden="1" outlineLevel="1">
      <c r="A133" s="229"/>
      <c r="B133" s="237">
        <v>635006</v>
      </c>
      <c r="C133" s="235" t="s">
        <v>64</v>
      </c>
      <c r="D133" s="206">
        <v>15</v>
      </c>
      <c r="E133" s="206"/>
      <c r="F133" s="206"/>
    </row>
    <row r="134" spans="1:6" ht="12" customHeight="1" outlineLevel="1">
      <c r="A134" s="229"/>
      <c r="B134" s="237">
        <v>637004</v>
      </c>
      <c r="C134" s="235" t="s">
        <v>109</v>
      </c>
      <c r="D134" s="206">
        <v>400</v>
      </c>
      <c r="E134" s="206"/>
      <c r="F134" s="206"/>
    </row>
    <row r="135" spans="1:6" ht="12" customHeight="1">
      <c r="A135" s="229"/>
      <c r="B135" s="268"/>
      <c r="C135" s="280"/>
      <c r="D135" s="85"/>
      <c r="E135" s="85"/>
      <c r="F135" s="85"/>
    </row>
    <row r="136" spans="1:6" ht="12" customHeight="1">
      <c r="A136" s="177" t="s">
        <v>14</v>
      </c>
      <c r="B136" s="165"/>
      <c r="C136" s="166"/>
      <c r="D136" s="168">
        <f>SUM(D138:D138)</f>
        <v>10</v>
      </c>
      <c r="E136" s="168"/>
      <c r="F136" s="168"/>
    </row>
    <row r="137" spans="1:6" s="303" customFormat="1" ht="12" customHeight="1">
      <c r="A137" s="261"/>
      <c r="B137" s="262"/>
      <c r="C137" s="224"/>
      <c r="D137" s="287"/>
      <c r="E137" s="287"/>
      <c r="F137" s="287"/>
    </row>
    <row r="138" spans="1:6" ht="12" customHeight="1" outlineLevel="1">
      <c r="A138" s="229"/>
      <c r="B138" s="237">
        <v>637004</v>
      </c>
      <c r="C138" s="235" t="s">
        <v>125</v>
      </c>
      <c r="D138" s="206">
        <v>10</v>
      </c>
      <c r="E138" s="206"/>
      <c r="F138" s="206"/>
    </row>
    <row r="139" spans="1:6" ht="12" customHeight="1" outlineLevel="1">
      <c r="A139" s="229"/>
      <c r="B139" s="345"/>
      <c r="C139" s="346"/>
      <c r="D139" s="88"/>
      <c r="E139" s="88"/>
      <c r="F139" s="88"/>
    </row>
    <row r="140" spans="1:6" ht="12" customHeight="1" outlineLevel="1">
      <c r="A140" s="199" t="s">
        <v>110</v>
      </c>
      <c r="B140" s="200"/>
      <c r="C140" s="201"/>
      <c r="D140" s="222">
        <f>SUM(D141:D142)</f>
        <v>72</v>
      </c>
      <c r="E140" s="222"/>
      <c r="F140" s="222"/>
    </row>
    <row r="141" spans="1:6" ht="12" customHeight="1" outlineLevel="1">
      <c r="A141" s="261"/>
      <c r="B141" s="204"/>
      <c r="C141" s="205"/>
      <c r="D141" s="203"/>
      <c r="E141" s="202"/>
      <c r="F141" s="202"/>
    </row>
    <row r="142" spans="1:6" ht="12" customHeight="1" outlineLevel="1">
      <c r="A142" s="261"/>
      <c r="B142" s="223">
        <v>641006</v>
      </c>
      <c r="C142" s="224" t="s">
        <v>111</v>
      </c>
      <c r="D142" s="225">
        <v>72</v>
      </c>
      <c r="E142" s="226"/>
      <c r="F142" s="226"/>
    </row>
    <row r="143" spans="1:6" ht="12" customHeight="1" outlineLevel="1">
      <c r="A143" s="261"/>
      <c r="B143" s="223"/>
      <c r="C143" s="224"/>
      <c r="D143" s="225"/>
      <c r="E143" s="226"/>
      <c r="F143" s="226"/>
    </row>
    <row r="144" spans="1:6" ht="12" customHeight="1" outlineLevel="1">
      <c r="A144" s="527" t="s">
        <v>147</v>
      </c>
      <c r="B144" s="528"/>
      <c r="C144" s="529"/>
      <c r="D144" s="283">
        <v>1734</v>
      </c>
      <c r="E144" s="284"/>
      <c r="F144" s="284"/>
    </row>
    <row r="145" spans="1:6" ht="12" customHeight="1" outlineLevel="1">
      <c r="A145" s="335"/>
      <c r="B145" s="219"/>
      <c r="C145" s="220"/>
      <c r="D145" s="203"/>
      <c r="E145" s="202"/>
      <c r="F145" s="202"/>
    </row>
    <row r="146" spans="1:6" ht="12" customHeight="1" outlineLevel="1">
      <c r="A146" s="335"/>
      <c r="B146" s="281">
        <v>611</v>
      </c>
      <c r="C146" s="282" t="s">
        <v>158</v>
      </c>
      <c r="D146" s="227">
        <v>430</v>
      </c>
      <c r="E146" s="228"/>
      <c r="F146" s="228"/>
    </row>
    <row r="147" spans="1:6" ht="12" customHeight="1" outlineLevel="1">
      <c r="A147" s="335"/>
      <c r="B147" s="281">
        <v>612</v>
      </c>
      <c r="C147" s="282" t="s">
        <v>148</v>
      </c>
      <c r="D147" s="227">
        <v>70</v>
      </c>
      <c r="E147" s="228"/>
      <c r="F147" s="228"/>
    </row>
    <row r="148" spans="1:6" ht="12" customHeight="1" outlineLevel="1">
      <c r="A148" s="335"/>
      <c r="B148" s="281">
        <v>614</v>
      </c>
      <c r="C148" s="282" t="s">
        <v>26</v>
      </c>
      <c r="D148" s="227">
        <v>25</v>
      </c>
      <c r="E148" s="228"/>
      <c r="F148" s="228"/>
    </row>
    <row r="149" spans="1:6" ht="12" customHeight="1" outlineLevel="1">
      <c r="A149" s="335"/>
      <c r="B149" s="281">
        <v>621</v>
      </c>
      <c r="C149" s="282" t="s">
        <v>150</v>
      </c>
      <c r="D149" s="227">
        <v>203</v>
      </c>
      <c r="E149" s="228"/>
      <c r="F149" s="228"/>
    </row>
    <row r="150" spans="1:6" ht="12" customHeight="1" outlineLevel="1">
      <c r="A150" s="335"/>
      <c r="B150" s="281">
        <v>631</v>
      </c>
      <c r="C150" s="282" t="s">
        <v>151</v>
      </c>
      <c r="D150" s="227">
        <v>1</v>
      </c>
      <c r="E150" s="228"/>
      <c r="F150" s="228"/>
    </row>
    <row r="151" spans="1:6" ht="12" customHeight="1" outlineLevel="1">
      <c r="A151" s="335"/>
      <c r="B151" s="281">
        <v>632</v>
      </c>
      <c r="C151" s="282" t="s">
        <v>149</v>
      </c>
      <c r="D151" s="227">
        <v>5</v>
      </c>
      <c r="E151" s="228"/>
      <c r="F151" s="228"/>
    </row>
    <row r="152" spans="1:6" ht="12" customHeight="1" outlineLevel="1">
      <c r="A152" s="335"/>
      <c r="B152" s="281">
        <v>633</v>
      </c>
      <c r="C152" s="282" t="s">
        <v>182</v>
      </c>
      <c r="D152" s="227">
        <v>15</v>
      </c>
      <c r="E152" s="228"/>
      <c r="F152" s="228"/>
    </row>
    <row r="153" spans="1:6" ht="12" customHeight="1" outlineLevel="1">
      <c r="A153" s="335"/>
      <c r="B153" s="281" t="s">
        <v>180</v>
      </c>
      <c r="C153" s="282" t="s">
        <v>181</v>
      </c>
      <c r="D153" s="227">
        <v>51</v>
      </c>
      <c r="E153" s="228"/>
      <c r="F153" s="228"/>
    </row>
    <row r="154" spans="1:6" ht="12" customHeight="1" outlineLevel="1">
      <c r="A154" s="335"/>
      <c r="B154" s="281">
        <v>634</v>
      </c>
      <c r="C154" s="282" t="s">
        <v>152</v>
      </c>
      <c r="D154" s="227">
        <v>100</v>
      </c>
      <c r="E154" s="228"/>
      <c r="F154" s="228"/>
    </row>
    <row r="155" spans="1:6" ht="12" customHeight="1" outlineLevel="1">
      <c r="A155" s="335"/>
      <c r="B155" s="281">
        <v>634</v>
      </c>
      <c r="C155" s="282" t="s">
        <v>153</v>
      </c>
      <c r="D155" s="227">
        <v>50</v>
      </c>
      <c r="E155" s="228"/>
      <c r="F155" s="228"/>
    </row>
    <row r="156" spans="1:6" ht="12" customHeight="1" outlineLevel="1">
      <c r="A156" s="335"/>
      <c r="B156" s="281">
        <v>635</v>
      </c>
      <c r="C156" s="282" t="s">
        <v>154</v>
      </c>
      <c r="D156" s="227">
        <v>60</v>
      </c>
      <c r="E156" s="228"/>
      <c r="F156" s="228"/>
    </row>
    <row r="157" spans="1:6" ht="12" customHeight="1">
      <c r="A157" s="335"/>
      <c r="B157" s="281">
        <v>636</v>
      </c>
      <c r="C157" s="282" t="s">
        <v>155</v>
      </c>
      <c r="D157" s="227">
        <v>668</v>
      </c>
      <c r="E157" s="228"/>
      <c r="F157" s="228"/>
    </row>
    <row r="158" spans="1:6" ht="12" customHeight="1">
      <c r="A158" s="335"/>
      <c r="B158" s="281">
        <v>637</v>
      </c>
      <c r="C158" s="282" t="s">
        <v>156</v>
      </c>
      <c r="D158" s="227">
        <v>35</v>
      </c>
      <c r="E158" s="228"/>
      <c r="F158" s="228">
        <v>60</v>
      </c>
    </row>
    <row r="159" spans="1:6" ht="12" customHeight="1">
      <c r="A159" s="335"/>
      <c r="B159" s="281">
        <v>637</v>
      </c>
      <c r="C159" s="282" t="s">
        <v>157</v>
      </c>
      <c r="D159" s="227">
        <v>20</v>
      </c>
      <c r="E159" s="228"/>
      <c r="F159" s="228"/>
    </row>
    <row r="160" spans="1:6" ht="12" customHeight="1" hidden="1" outlineLevel="1">
      <c r="A160" s="336"/>
      <c r="B160" s="217"/>
      <c r="C160" s="218"/>
      <c r="D160" s="203"/>
      <c r="E160" s="202"/>
      <c r="F160" s="202"/>
    </row>
    <row r="161" spans="1:6" ht="12" customHeight="1" outlineLevel="1">
      <c r="A161" s="335"/>
      <c r="B161" s="281" t="s">
        <v>183</v>
      </c>
      <c r="C161" s="282" t="s">
        <v>184</v>
      </c>
      <c r="D161" s="337">
        <v>1</v>
      </c>
      <c r="E161" s="228"/>
      <c r="F161" s="227"/>
    </row>
    <row r="162" spans="1:6" ht="12" customHeight="1" outlineLevel="1">
      <c r="A162" s="335"/>
      <c r="B162" s="219"/>
      <c r="C162" s="220"/>
      <c r="D162" s="203"/>
      <c r="E162" s="202"/>
      <c r="F162" s="202"/>
    </row>
    <row r="163" spans="1:6" ht="12" customHeight="1" outlineLevel="1">
      <c r="A163" s="530" t="s">
        <v>112</v>
      </c>
      <c r="B163" s="531"/>
      <c r="C163" s="532"/>
      <c r="D163" s="221">
        <v>10</v>
      </c>
      <c r="E163" s="222"/>
      <c r="F163" s="222"/>
    </row>
    <row r="164" spans="1:6" ht="12" customHeight="1" outlineLevel="1">
      <c r="A164" s="261"/>
      <c r="B164" s="204"/>
      <c r="C164" s="205"/>
      <c r="D164" s="203"/>
      <c r="E164" s="202"/>
      <c r="F164" s="202"/>
    </row>
    <row r="165" spans="1:6" ht="12" customHeight="1" outlineLevel="1">
      <c r="A165" s="261"/>
      <c r="B165" s="223">
        <v>635004</v>
      </c>
      <c r="C165" s="224" t="s">
        <v>113</v>
      </c>
      <c r="D165" s="225">
        <v>10</v>
      </c>
      <c r="E165" s="226"/>
      <c r="F165" s="226"/>
    </row>
    <row r="166" spans="1:6" ht="12" customHeight="1" outlineLevel="1">
      <c r="A166" s="261"/>
      <c r="B166" s="223"/>
      <c r="C166" s="224"/>
      <c r="D166" s="225"/>
      <c r="E166" s="226"/>
      <c r="F166" s="226"/>
    </row>
    <row r="167" spans="1:6" ht="12" customHeight="1" outlineLevel="1">
      <c r="A167" s="531" t="s">
        <v>15</v>
      </c>
      <c r="B167" s="536"/>
      <c r="C167" s="537"/>
      <c r="D167" s="283">
        <v>1295</v>
      </c>
      <c r="E167" s="222"/>
      <c r="F167" s="222"/>
    </row>
    <row r="168" spans="1:6" ht="12" customHeight="1">
      <c r="A168" s="229"/>
      <c r="B168" s="230"/>
      <c r="C168" s="232"/>
      <c r="D168" s="202"/>
      <c r="E168" s="202"/>
      <c r="F168" s="202"/>
    </row>
    <row r="169" spans="1:6" ht="12" customHeight="1" hidden="1" outlineLevel="1">
      <c r="A169" s="164" t="s">
        <v>15</v>
      </c>
      <c r="B169" s="165"/>
      <c r="C169" s="174"/>
      <c r="D169" s="168" t="e">
        <f>#REF!+D171</f>
        <v>#REF!</v>
      </c>
      <c r="E169" s="168"/>
      <c r="F169" s="168"/>
    </row>
    <row r="170" spans="1:6" ht="12" customHeight="1" collapsed="1">
      <c r="A170" s="229"/>
      <c r="B170" s="234" t="s">
        <v>12</v>
      </c>
      <c r="C170" s="235" t="s">
        <v>50</v>
      </c>
      <c r="D170" s="73">
        <v>400</v>
      </c>
      <c r="E170" s="73"/>
      <c r="F170" s="73"/>
    </row>
    <row r="171" spans="1:6" ht="12" customHeight="1">
      <c r="A171" s="229"/>
      <c r="B171" s="234">
        <v>635006</v>
      </c>
      <c r="C171" s="236" t="s">
        <v>30</v>
      </c>
      <c r="D171" s="73">
        <v>870</v>
      </c>
      <c r="E171" s="73"/>
      <c r="F171" s="73"/>
    </row>
    <row r="172" spans="1:6" ht="12" customHeight="1" outlineLevel="1">
      <c r="A172" s="229"/>
      <c r="B172" s="237">
        <v>635004</v>
      </c>
      <c r="C172" s="235" t="s">
        <v>185</v>
      </c>
      <c r="D172" s="73">
        <v>25</v>
      </c>
      <c r="E172" s="73"/>
      <c r="F172" s="73"/>
    </row>
    <row r="173" spans="1:6" ht="12" customHeight="1">
      <c r="A173" s="229"/>
      <c r="B173" s="238"/>
      <c r="C173" s="232"/>
      <c r="D173" s="85"/>
      <c r="E173" s="85"/>
      <c r="F173" s="85"/>
    </row>
    <row r="174" spans="1:6" ht="12" customHeight="1">
      <c r="A174" s="164" t="s">
        <v>96</v>
      </c>
      <c r="B174" s="178"/>
      <c r="C174" s="179"/>
      <c r="D174" s="172">
        <v>129</v>
      </c>
      <c r="E174" s="172"/>
      <c r="F174" s="172"/>
    </row>
    <row r="175" spans="1:6" ht="12" customHeight="1">
      <c r="A175" s="261"/>
      <c r="B175" s="285"/>
      <c r="C175" s="286"/>
      <c r="D175" s="260"/>
      <c r="E175" s="260"/>
      <c r="F175" s="260"/>
    </row>
    <row r="176" spans="1:6" ht="12" customHeight="1">
      <c r="A176" s="233"/>
      <c r="B176" s="234">
        <v>632</v>
      </c>
      <c r="C176" s="236" t="s">
        <v>114</v>
      </c>
      <c r="D176" s="86">
        <v>100</v>
      </c>
      <c r="E176" s="86"/>
      <c r="F176" s="86"/>
    </row>
    <row r="177" spans="1:6" ht="12" customHeight="1">
      <c r="A177" s="229"/>
      <c r="B177" s="237">
        <v>635</v>
      </c>
      <c r="C177" s="235" t="s">
        <v>115</v>
      </c>
      <c r="D177" s="73">
        <v>20</v>
      </c>
      <c r="E177" s="73"/>
      <c r="F177" s="73">
        <v>40</v>
      </c>
    </row>
    <row r="178" spans="1:6" ht="12" customHeight="1" hidden="1" outlineLevel="1">
      <c r="A178" s="233"/>
      <c r="B178" s="234">
        <v>637</v>
      </c>
      <c r="C178" s="235" t="s">
        <v>116</v>
      </c>
      <c r="D178" s="206">
        <v>9</v>
      </c>
      <c r="E178" s="206"/>
      <c r="F178" s="206"/>
    </row>
    <row r="179" spans="1:6" ht="12" customHeight="1" hidden="1" outlineLevel="1">
      <c r="A179" s="233"/>
      <c r="B179" s="234"/>
      <c r="C179" s="235"/>
      <c r="D179" s="206"/>
      <c r="E179" s="206"/>
      <c r="F179" s="206"/>
    </row>
    <row r="180" spans="1:6" ht="12" customHeight="1" outlineLevel="1">
      <c r="A180" s="233"/>
      <c r="B180" s="234">
        <v>637</v>
      </c>
      <c r="C180" s="235" t="s">
        <v>186</v>
      </c>
      <c r="D180" s="206">
        <v>9</v>
      </c>
      <c r="E180" s="206"/>
      <c r="F180" s="206"/>
    </row>
    <row r="181" spans="1:7" ht="12" customHeight="1" outlineLevel="1">
      <c r="A181" s="347"/>
      <c r="B181" s="71"/>
      <c r="C181" s="383" t="s">
        <v>200</v>
      </c>
      <c r="D181" s="206"/>
      <c r="E181" s="206"/>
      <c r="F181" s="206"/>
      <c r="G181" s="62">
        <v>2</v>
      </c>
    </row>
    <row r="182" spans="1:6" ht="12" customHeight="1" outlineLevel="1">
      <c r="A182" s="164" t="s">
        <v>97</v>
      </c>
      <c r="B182" s="173"/>
      <c r="C182" s="179"/>
      <c r="D182" s="168">
        <v>453</v>
      </c>
      <c r="E182" s="168"/>
      <c r="F182" s="168"/>
    </row>
    <row r="183" spans="1:6" ht="12" customHeight="1" outlineLevel="1">
      <c r="A183" s="261"/>
      <c r="B183" s="285"/>
      <c r="C183" s="286"/>
      <c r="D183" s="290"/>
      <c r="E183" s="289"/>
      <c r="F183" s="288"/>
    </row>
    <row r="184" spans="1:6" ht="12" customHeight="1">
      <c r="A184" s="233"/>
      <c r="B184" s="234" t="s">
        <v>12</v>
      </c>
      <c r="C184" s="235" t="s">
        <v>50</v>
      </c>
      <c r="D184" s="207">
        <v>30</v>
      </c>
      <c r="E184" s="207"/>
      <c r="F184" s="207"/>
    </row>
    <row r="185" spans="1:6" ht="12" customHeight="1" hidden="1" outlineLevel="1">
      <c r="A185" s="233"/>
      <c r="B185" s="237">
        <v>632002</v>
      </c>
      <c r="C185" s="235" t="s">
        <v>51</v>
      </c>
      <c r="D185" s="207">
        <v>250</v>
      </c>
      <c r="E185" s="207"/>
      <c r="F185" s="207"/>
    </row>
    <row r="186" spans="1:6" ht="12" customHeight="1" collapsed="1">
      <c r="A186" s="233"/>
      <c r="B186" s="237">
        <v>633</v>
      </c>
      <c r="C186" s="235" t="s">
        <v>187</v>
      </c>
      <c r="D186" s="207">
        <v>3</v>
      </c>
      <c r="E186" s="207"/>
      <c r="F186" s="207"/>
    </row>
    <row r="187" spans="1:6" ht="12" customHeight="1">
      <c r="A187" s="233"/>
      <c r="B187" s="237">
        <v>634</v>
      </c>
      <c r="C187" s="235" t="s">
        <v>188</v>
      </c>
      <c r="D187" s="207">
        <v>80</v>
      </c>
      <c r="E187" s="207"/>
      <c r="F187" s="207"/>
    </row>
    <row r="188" spans="1:6" ht="12" customHeight="1">
      <c r="A188" s="229"/>
      <c r="B188" s="234">
        <v>635</v>
      </c>
      <c r="C188" s="236" t="s">
        <v>189</v>
      </c>
      <c r="D188" s="86">
        <v>10</v>
      </c>
      <c r="E188" s="86"/>
      <c r="F188" s="86"/>
    </row>
    <row r="189" spans="1:6" ht="12" customHeight="1">
      <c r="A189" s="229"/>
      <c r="B189" s="237">
        <v>635006</v>
      </c>
      <c r="C189" s="235" t="s">
        <v>64</v>
      </c>
      <c r="D189" s="73">
        <v>150</v>
      </c>
      <c r="E189" s="73"/>
      <c r="F189" s="73"/>
    </row>
    <row r="190" spans="1:6" ht="12" customHeight="1">
      <c r="A190" s="233"/>
      <c r="B190" s="237">
        <v>637</v>
      </c>
      <c r="C190" s="235" t="s">
        <v>126</v>
      </c>
      <c r="D190" s="73">
        <v>20</v>
      </c>
      <c r="E190" s="73"/>
      <c r="F190" s="73"/>
    </row>
    <row r="191" spans="1:6" ht="12" customHeight="1">
      <c r="A191" s="233"/>
      <c r="B191" s="237">
        <v>642</v>
      </c>
      <c r="C191" s="235" t="s">
        <v>117</v>
      </c>
      <c r="D191" s="73">
        <v>160</v>
      </c>
      <c r="E191" s="73"/>
      <c r="F191" s="73"/>
    </row>
    <row r="192" spans="1:6" ht="12" customHeight="1">
      <c r="A192" s="233"/>
      <c r="B192" s="237"/>
      <c r="C192" s="235"/>
      <c r="D192" s="73"/>
      <c r="E192" s="73"/>
      <c r="F192" s="73"/>
    </row>
    <row r="193" spans="1:6" ht="12" customHeight="1">
      <c r="A193" s="533" t="s">
        <v>118</v>
      </c>
      <c r="B193" s="534"/>
      <c r="C193" s="535"/>
      <c r="D193" s="208">
        <f>SUM(D194:D201)</f>
        <v>552</v>
      </c>
      <c r="E193" s="208"/>
      <c r="F193" s="208"/>
    </row>
    <row r="194" spans="1:6" ht="12" customHeight="1">
      <c r="A194" s="233"/>
      <c r="B194" s="237"/>
      <c r="C194" s="235"/>
      <c r="D194" s="73"/>
      <c r="E194" s="73"/>
      <c r="F194" s="73"/>
    </row>
    <row r="195" spans="1:6" ht="12" customHeight="1">
      <c r="A195" s="233"/>
      <c r="B195" s="237">
        <v>611</v>
      </c>
      <c r="C195" s="235" t="s">
        <v>119</v>
      </c>
      <c r="D195" s="73">
        <v>180</v>
      </c>
      <c r="E195" s="73"/>
      <c r="F195" s="73"/>
    </row>
    <row r="196" spans="1:6" ht="12" customHeight="1">
      <c r="A196" s="233"/>
      <c r="B196" s="237">
        <v>620</v>
      </c>
      <c r="C196" s="235" t="s">
        <v>120</v>
      </c>
      <c r="D196" s="73">
        <v>65</v>
      </c>
      <c r="E196" s="73"/>
      <c r="F196" s="73"/>
    </row>
    <row r="197" spans="1:6" ht="12" customHeight="1">
      <c r="A197" s="233"/>
      <c r="B197" s="237">
        <v>631</v>
      </c>
      <c r="C197" s="235" t="s">
        <v>190</v>
      </c>
      <c r="D197" s="73">
        <v>10</v>
      </c>
      <c r="E197" s="73"/>
      <c r="F197" s="73"/>
    </row>
    <row r="198" spans="1:6" ht="12" customHeight="1">
      <c r="A198" s="233"/>
      <c r="B198" s="237">
        <v>632</v>
      </c>
      <c r="C198" s="235" t="s">
        <v>191</v>
      </c>
      <c r="D198" s="73">
        <v>85</v>
      </c>
      <c r="E198" s="73"/>
      <c r="F198" s="73"/>
    </row>
    <row r="199" spans="1:6" ht="12" customHeight="1">
      <c r="A199" s="233"/>
      <c r="B199" s="237">
        <v>633</v>
      </c>
      <c r="C199" s="235" t="s">
        <v>192</v>
      </c>
      <c r="D199" s="73">
        <v>30</v>
      </c>
      <c r="E199" s="73"/>
      <c r="F199" s="73"/>
    </row>
    <row r="200" spans="1:6" ht="12" customHeight="1">
      <c r="A200" s="233"/>
      <c r="B200" s="237">
        <v>635</v>
      </c>
      <c r="C200" s="235" t="s">
        <v>193</v>
      </c>
      <c r="D200" s="73">
        <v>12</v>
      </c>
      <c r="E200" s="73"/>
      <c r="F200" s="73"/>
    </row>
    <row r="201" spans="1:6" ht="12" customHeight="1">
      <c r="A201" s="233"/>
      <c r="B201" s="237">
        <v>637</v>
      </c>
      <c r="C201" s="235" t="s">
        <v>127</v>
      </c>
      <c r="D201" s="73">
        <v>170</v>
      </c>
      <c r="E201" s="73"/>
      <c r="F201" s="73"/>
    </row>
    <row r="202" spans="1:6" ht="12" customHeight="1">
      <c r="A202" s="233"/>
      <c r="B202" s="237"/>
      <c r="C202" s="235"/>
      <c r="D202" s="73"/>
      <c r="E202" s="73"/>
      <c r="F202" s="73"/>
    </row>
    <row r="203" spans="1:6" ht="12" customHeight="1">
      <c r="A203" s="530" t="s">
        <v>121</v>
      </c>
      <c r="B203" s="531"/>
      <c r="C203" s="532"/>
      <c r="D203" s="257">
        <v>11</v>
      </c>
      <c r="E203" s="257"/>
      <c r="F203" s="257"/>
    </row>
    <row r="204" spans="1:6" ht="12" customHeight="1">
      <c r="A204" s="233"/>
      <c r="B204" s="237"/>
      <c r="C204" s="235"/>
      <c r="D204" s="73"/>
      <c r="E204" s="73"/>
      <c r="F204" s="73"/>
    </row>
    <row r="205" spans="1:6" ht="12" customHeight="1">
      <c r="A205" s="233"/>
      <c r="B205" s="237">
        <v>633</v>
      </c>
      <c r="C205" s="235" t="s">
        <v>122</v>
      </c>
      <c r="D205" s="73">
        <v>5</v>
      </c>
      <c r="E205" s="73"/>
      <c r="F205" s="73"/>
    </row>
    <row r="206" spans="1:6" ht="12" customHeight="1" outlineLevel="1">
      <c r="A206" s="233"/>
      <c r="B206" s="237">
        <v>637</v>
      </c>
      <c r="C206" s="235" t="s">
        <v>123</v>
      </c>
      <c r="D206" s="73">
        <v>6</v>
      </c>
      <c r="E206" s="73"/>
      <c r="F206" s="73"/>
    </row>
    <row r="207" spans="1:6" ht="12" customHeight="1">
      <c r="A207" s="233"/>
      <c r="B207" s="237"/>
      <c r="C207" s="235"/>
      <c r="D207" s="73"/>
      <c r="E207" s="73"/>
      <c r="F207" s="73"/>
    </row>
    <row r="208" spans="1:6" ht="12.75" customHeight="1">
      <c r="A208" s="164" t="s">
        <v>83</v>
      </c>
      <c r="B208" s="171"/>
      <c r="C208" s="180"/>
      <c r="D208" s="168">
        <v>85</v>
      </c>
      <c r="E208" s="168"/>
      <c r="F208" s="168"/>
    </row>
    <row r="209" spans="1:6" ht="12.75" customHeight="1">
      <c r="A209" s="261"/>
      <c r="B209" s="292"/>
      <c r="C209" s="291"/>
      <c r="D209" s="287"/>
      <c r="E209" s="287"/>
      <c r="F209" s="287"/>
    </row>
    <row r="210" spans="1:6" ht="12" customHeight="1" outlineLevel="1">
      <c r="A210" s="233"/>
      <c r="B210" s="234">
        <v>637</v>
      </c>
      <c r="C210" s="235" t="s">
        <v>128</v>
      </c>
      <c r="D210" s="73">
        <v>30</v>
      </c>
      <c r="E210" s="73"/>
      <c r="F210" s="73"/>
    </row>
    <row r="211" spans="1:6" ht="12" customHeight="1">
      <c r="A211" s="233"/>
      <c r="B211" s="234">
        <v>637</v>
      </c>
      <c r="C211" s="235" t="s">
        <v>129</v>
      </c>
      <c r="D211" s="73">
        <v>5</v>
      </c>
      <c r="E211" s="73"/>
      <c r="F211" s="73"/>
    </row>
    <row r="212" spans="1:6" ht="12" customHeight="1" hidden="1" outlineLevel="1">
      <c r="A212" s="177" t="s">
        <v>16</v>
      </c>
      <c r="B212" s="240"/>
      <c r="C212" s="241"/>
      <c r="D212" s="172" t="e">
        <f>#REF!+D214</f>
        <v>#REF!</v>
      </c>
      <c r="E212" s="172"/>
      <c r="F212" s="172"/>
    </row>
    <row r="213" spans="1:6" ht="12" customHeight="1" collapsed="1">
      <c r="A213" s="229"/>
      <c r="B213" s="237">
        <v>633</v>
      </c>
      <c r="C213" s="235" t="s">
        <v>194</v>
      </c>
      <c r="D213" s="73">
        <v>20</v>
      </c>
      <c r="E213" s="73"/>
      <c r="F213" s="73"/>
    </row>
    <row r="214" spans="1:6" ht="12" customHeight="1">
      <c r="A214" s="229"/>
      <c r="B214" s="234">
        <v>635</v>
      </c>
      <c r="C214" s="236" t="s">
        <v>130</v>
      </c>
      <c r="D214" s="86">
        <v>30</v>
      </c>
      <c r="E214" s="86"/>
      <c r="F214" s="86"/>
    </row>
    <row r="215" spans="1:6" ht="12" customHeight="1" hidden="1" outlineLevel="1">
      <c r="A215" s="69"/>
      <c r="B215" s="58">
        <v>635006</v>
      </c>
      <c r="C215" s="59" t="s">
        <v>64</v>
      </c>
      <c r="D215" s="87">
        <v>10</v>
      </c>
      <c r="E215" s="87"/>
      <c r="F215" s="87"/>
    </row>
    <row r="216" spans="1:6" ht="12" customHeight="1" hidden="1" outlineLevel="1">
      <c r="A216" s="69"/>
      <c r="B216" s="70"/>
      <c r="C216" s="59"/>
      <c r="D216" s="85"/>
      <c r="E216" s="85"/>
      <c r="F216" s="85"/>
    </row>
    <row r="217" spans="1:6" ht="12" customHeight="1" outlineLevel="1">
      <c r="A217" s="69"/>
      <c r="B217" s="70"/>
      <c r="C217" s="59"/>
      <c r="D217" s="85"/>
      <c r="E217" s="85"/>
      <c r="F217" s="85"/>
    </row>
    <row r="218" spans="1:6" ht="12" customHeight="1">
      <c r="A218" s="164" t="s">
        <v>84</v>
      </c>
      <c r="B218" s="178"/>
      <c r="C218" s="179"/>
      <c r="D218" s="172">
        <v>297</v>
      </c>
      <c r="E218" s="172"/>
      <c r="F218" s="172"/>
    </row>
    <row r="219" spans="1:6" ht="12" customHeight="1" hidden="1" outlineLevel="1">
      <c r="A219" s="75"/>
      <c r="B219" s="71">
        <v>632</v>
      </c>
      <c r="C219" s="72" t="s">
        <v>131</v>
      </c>
      <c r="D219" s="86">
        <v>10</v>
      </c>
      <c r="E219" s="86"/>
      <c r="F219" s="86"/>
    </row>
    <row r="220" spans="1:6" ht="12" customHeight="1" outlineLevel="1">
      <c r="A220" s="233"/>
      <c r="B220" s="234"/>
      <c r="C220" s="72"/>
      <c r="D220" s="86"/>
      <c r="E220" s="86"/>
      <c r="F220" s="86"/>
    </row>
    <row r="221" spans="1:8" ht="14.25" customHeight="1">
      <c r="A221" s="229"/>
      <c r="B221" s="234" t="s">
        <v>12</v>
      </c>
      <c r="C221" s="235" t="s">
        <v>195</v>
      </c>
      <c r="D221" s="206">
        <v>50</v>
      </c>
      <c r="E221" s="206"/>
      <c r="F221" s="206"/>
      <c r="G221" s="76"/>
      <c r="H221" s="76"/>
    </row>
    <row r="222" spans="1:6" ht="12" customHeight="1" outlineLevel="1">
      <c r="A222" s="229"/>
      <c r="B222" s="234">
        <v>635</v>
      </c>
      <c r="C222" s="236" t="s">
        <v>132</v>
      </c>
      <c r="D222" s="85">
        <v>10</v>
      </c>
      <c r="E222" s="85"/>
      <c r="F222" s="85"/>
    </row>
    <row r="223" spans="1:7" ht="12" customHeight="1" outlineLevel="1">
      <c r="A223" s="229"/>
      <c r="B223" s="237">
        <v>635006</v>
      </c>
      <c r="C223" s="235" t="s">
        <v>196</v>
      </c>
      <c r="D223" s="206">
        <v>20</v>
      </c>
      <c r="E223" s="206"/>
      <c r="F223" s="206"/>
      <c r="G223" s="76"/>
    </row>
    <row r="224" spans="1:6" ht="12" customHeight="1" outlineLevel="1">
      <c r="A224" s="229"/>
      <c r="B224" s="234">
        <v>642</v>
      </c>
      <c r="C224" s="236" t="s">
        <v>133</v>
      </c>
      <c r="D224" s="86">
        <v>217</v>
      </c>
      <c r="E224" s="86"/>
      <c r="F224" s="86"/>
    </row>
    <row r="225" spans="1:6" ht="12" customHeight="1">
      <c r="A225" s="229"/>
      <c r="B225" s="238">
        <v>642</v>
      </c>
      <c r="C225" s="391" t="s">
        <v>206</v>
      </c>
      <c r="D225" s="85"/>
      <c r="E225" s="85">
        <v>5</v>
      </c>
      <c r="F225" s="85"/>
    </row>
    <row r="226" spans="1:6" ht="12" customHeight="1" hidden="1" outlineLevel="1">
      <c r="A226" s="229"/>
      <c r="B226" s="230"/>
      <c r="C226" s="232"/>
      <c r="D226" s="86"/>
      <c r="E226" s="86"/>
      <c r="F226" s="86"/>
    </row>
    <row r="227" spans="1:6" ht="12" customHeight="1" collapsed="1">
      <c r="A227" s="164" t="s">
        <v>86</v>
      </c>
      <c r="B227" s="165"/>
      <c r="C227" s="166"/>
      <c r="D227" s="172">
        <v>7862</v>
      </c>
      <c r="E227" s="172"/>
      <c r="F227" s="172"/>
    </row>
    <row r="228" spans="1:6" ht="12" customHeight="1">
      <c r="A228" s="229"/>
      <c r="B228" s="238"/>
      <c r="C228" s="232"/>
      <c r="D228" s="88"/>
      <c r="E228" s="88"/>
      <c r="F228" s="88"/>
    </row>
    <row r="229" spans="1:6" ht="12" customHeight="1">
      <c r="A229" s="229"/>
      <c r="B229" s="238"/>
      <c r="C229" s="235" t="s">
        <v>134</v>
      </c>
      <c r="D229" s="73">
        <v>3920</v>
      </c>
      <c r="E229" s="73"/>
      <c r="F229" s="73">
        <v>750</v>
      </c>
    </row>
    <row r="230" spans="1:6" ht="12" customHeight="1" outlineLevel="1">
      <c r="A230" s="229"/>
      <c r="B230" s="238"/>
      <c r="C230" s="235" t="s">
        <v>135</v>
      </c>
      <c r="D230" s="73">
        <v>3942</v>
      </c>
      <c r="E230" s="73"/>
      <c r="F230" s="73"/>
    </row>
    <row r="231" spans="1:6" ht="12" customHeight="1" outlineLevel="1">
      <c r="A231" s="229"/>
      <c r="B231" s="238"/>
      <c r="C231" s="235"/>
      <c r="D231" s="73"/>
      <c r="E231" s="73"/>
      <c r="F231" s="73"/>
    </row>
    <row r="232" spans="1:6" ht="12" customHeight="1">
      <c r="A232" s="229"/>
      <c r="B232" s="238"/>
      <c r="C232" s="232"/>
      <c r="D232" s="85"/>
      <c r="E232" s="85"/>
      <c r="F232" s="85"/>
    </row>
    <row r="233" spans="1:6" ht="10.5" customHeight="1" outlineLevel="1">
      <c r="A233" s="170" t="s">
        <v>87</v>
      </c>
      <c r="B233" s="173"/>
      <c r="C233" s="174"/>
      <c r="D233" s="172">
        <v>19436</v>
      </c>
      <c r="E233" s="172"/>
      <c r="F233" s="172"/>
    </row>
    <row r="234" spans="1:6" ht="10.5" customHeight="1" outlineLevel="1">
      <c r="A234" s="229"/>
      <c r="B234" s="238"/>
      <c r="C234" s="232"/>
      <c r="D234" s="88"/>
      <c r="E234" s="88"/>
      <c r="F234" s="88"/>
    </row>
    <row r="235" spans="1:6" ht="12" customHeight="1">
      <c r="A235" s="229"/>
      <c r="B235" s="234"/>
      <c r="C235" s="235" t="s">
        <v>136</v>
      </c>
      <c r="D235" s="206">
        <v>15127</v>
      </c>
      <c r="E235" s="206"/>
      <c r="F235" s="206"/>
    </row>
    <row r="236" spans="1:6" ht="12" customHeight="1">
      <c r="A236" s="229"/>
      <c r="B236" s="234"/>
      <c r="C236" s="235" t="s">
        <v>137</v>
      </c>
      <c r="D236" s="206">
        <v>4309</v>
      </c>
      <c r="E236" s="206"/>
      <c r="F236" s="206"/>
    </row>
    <row r="237" spans="1:6" ht="12" customHeight="1" hidden="1" outlineLevel="1">
      <c r="A237" s="229"/>
      <c r="B237" s="234"/>
      <c r="C237" s="235" t="s">
        <v>33</v>
      </c>
      <c r="D237" s="206">
        <v>160</v>
      </c>
      <c r="E237" s="206"/>
      <c r="F237" s="206"/>
    </row>
    <row r="238" spans="1:6" ht="12" customHeight="1" hidden="1" outlineLevel="1">
      <c r="A238" s="229"/>
      <c r="B238" s="234"/>
      <c r="C238" s="235" t="s">
        <v>139</v>
      </c>
      <c r="D238" s="206">
        <v>900</v>
      </c>
      <c r="E238" s="206"/>
      <c r="F238" s="206"/>
    </row>
    <row r="239" spans="1:6" ht="12" customHeight="1" hidden="1" outlineLevel="1">
      <c r="A239" s="229"/>
      <c r="B239" s="234"/>
      <c r="C239" s="235" t="s">
        <v>138</v>
      </c>
      <c r="D239" s="206">
        <v>200</v>
      </c>
      <c r="E239" s="206"/>
      <c r="F239" s="206"/>
    </row>
    <row r="240" spans="1:6" ht="12" customHeight="1" hidden="1" outlineLevel="1">
      <c r="A240" s="229"/>
      <c r="B240" s="238"/>
      <c r="C240" s="232"/>
      <c r="D240" s="88"/>
      <c r="E240" s="88"/>
      <c r="F240" s="88"/>
    </row>
    <row r="241" spans="1:6" ht="12" customHeight="1" hidden="1" outlineLevel="1">
      <c r="A241" s="242" t="s">
        <v>27</v>
      </c>
      <c r="B241" s="243"/>
      <c r="C241" s="244"/>
      <c r="D241" s="172">
        <f>D242</f>
        <v>12500</v>
      </c>
      <c r="E241" s="172"/>
      <c r="F241" s="172"/>
    </row>
    <row r="242" spans="1:6" ht="12" customHeight="1" hidden="1" outlineLevel="1">
      <c r="A242" s="245"/>
      <c r="B242" s="237">
        <v>641</v>
      </c>
      <c r="C242" s="235" t="s">
        <v>31</v>
      </c>
      <c r="D242" s="86">
        <f>D243</f>
        <v>12500</v>
      </c>
      <c r="E242" s="86"/>
      <c r="F242" s="86"/>
    </row>
    <row r="243" spans="1:6" ht="12" customHeight="1" hidden="1" outlineLevel="1">
      <c r="A243" s="229"/>
      <c r="B243" s="230">
        <v>641001</v>
      </c>
      <c r="C243" s="232" t="s">
        <v>73</v>
      </c>
      <c r="D243" s="86">
        <v>12500</v>
      </c>
      <c r="E243" s="86"/>
      <c r="F243" s="86"/>
    </row>
    <row r="244" spans="1:6" ht="12" customHeight="1" collapsed="1">
      <c r="A244" s="229"/>
      <c r="B244" s="238"/>
      <c r="C244" s="235"/>
      <c r="D244" s="85"/>
      <c r="E244" s="85"/>
      <c r="F244" s="85"/>
    </row>
    <row r="245" spans="1:6" ht="12" customHeight="1">
      <c r="A245" s="69"/>
      <c r="B245" s="70"/>
      <c r="C245" s="72"/>
      <c r="D245" s="85"/>
      <c r="E245" s="85"/>
      <c r="F245" s="85"/>
    </row>
    <row r="246" spans="1:6" ht="12" customHeight="1">
      <c r="A246" s="164" t="s">
        <v>159</v>
      </c>
      <c r="B246" s="293"/>
      <c r="C246" s="294"/>
      <c r="D246" s="172">
        <v>618</v>
      </c>
      <c r="E246" s="172"/>
      <c r="F246" s="172"/>
    </row>
    <row r="247" spans="1:6" ht="12" customHeight="1">
      <c r="A247" s="246"/>
      <c r="B247" s="237"/>
      <c r="C247" s="235"/>
      <c r="D247" s="86"/>
      <c r="E247" s="86"/>
      <c r="F247" s="86"/>
    </row>
    <row r="248" spans="1:6" ht="12" customHeight="1">
      <c r="A248" s="246"/>
      <c r="B248" s="234">
        <v>611</v>
      </c>
      <c r="C248" s="235" t="s">
        <v>160</v>
      </c>
      <c r="D248" s="73">
        <v>450</v>
      </c>
      <c r="E248" s="73"/>
      <c r="F248" s="73"/>
    </row>
    <row r="249" spans="1:6" ht="12" customHeight="1" hidden="1" outlineLevel="1">
      <c r="A249" s="524" t="s">
        <v>140</v>
      </c>
      <c r="B249" s="525"/>
      <c r="C249" s="526"/>
      <c r="D249" s="257">
        <f>SUM(D250:D252)</f>
        <v>630</v>
      </c>
      <c r="E249" s="257"/>
      <c r="F249" s="257"/>
    </row>
    <row r="250" spans="1:6" ht="12" customHeight="1" hidden="1" outlineLevel="1">
      <c r="A250" s="247"/>
      <c r="B250" s="258"/>
      <c r="C250" s="259"/>
      <c r="D250" s="73"/>
      <c r="E250" s="73"/>
      <c r="F250" s="73"/>
    </row>
    <row r="251" spans="1:6" ht="12" customHeight="1" hidden="1" outlineLevel="1">
      <c r="A251" s="233"/>
      <c r="B251" s="237">
        <v>611</v>
      </c>
      <c r="C251" s="235" t="s">
        <v>119</v>
      </c>
      <c r="D251" s="73">
        <v>450</v>
      </c>
      <c r="E251" s="73"/>
      <c r="F251" s="73"/>
    </row>
    <row r="252" spans="1:6" ht="12" customHeight="1" hidden="1" outlineLevel="1">
      <c r="A252" s="233"/>
      <c r="B252" s="237">
        <v>620</v>
      </c>
      <c r="C252" s="235" t="s">
        <v>120</v>
      </c>
      <c r="D252" s="73">
        <v>180</v>
      </c>
      <c r="E252" s="73"/>
      <c r="F252" s="73"/>
    </row>
    <row r="253" spans="1:6" ht="12" customHeight="1" hidden="1" outlineLevel="1">
      <c r="A253" s="233" t="s">
        <v>17</v>
      </c>
      <c r="B253" s="237" t="s">
        <v>95</v>
      </c>
      <c r="C253" s="235" t="s">
        <v>74</v>
      </c>
      <c r="D253" s="73">
        <v>250</v>
      </c>
      <c r="E253" s="73"/>
      <c r="F253" s="73"/>
    </row>
    <row r="254" spans="1:6" ht="12" customHeight="1" hidden="1" outlineLevel="1">
      <c r="A254" s="248" t="s">
        <v>88</v>
      </c>
      <c r="B254" s="234" t="s">
        <v>95</v>
      </c>
      <c r="C254" s="235" t="s">
        <v>74</v>
      </c>
      <c r="D254" s="73">
        <v>500</v>
      </c>
      <c r="E254" s="73"/>
      <c r="F254" s="73"/>
    </row>
    <row r="255" spans="1:6" ht="12" customHeight="1" collapsed="1">
      <c r="A255" s="248"/>
      <c r="B255" s="359">
        <v>62</v>
      </c>
      <c r="C255" s="362" t="s">
        <v>120</v>
      </c>
      <c r="D255" s="73">
        <v>158</v>
      </c>
      <c r="E255" s="73"/>
      <c r="F255" s="73"/>
    </row>
    <row r="256" spans="1:6" ht="12" customHeight="1">
      <c r="A256" s="248"/>
      <c r="B256" s="234">
        <v>633</v>
      </c>
      <c r="C256" s="235" t="s">
        <v>141</v>
      </c>
      <c r="D256" s="361">
        <v>5</v>
      </c>
      <c r="E256" s="73"/>
      <c r="F256" s="73"/>
    </row>
    <row r="257" spans="1:6" ht="12" customHeight="1">
      <c r="A257" s="248"/>
      <c r="B257" s="234">
        <v>637</v>
      </c>
      <c r="C257" s="235" t="s">
        <v>142</v>
      </c>
      <c r="D257" s="364">
        <v>5</v>
      </c>
      <c r="E257" s="250"/>
      <c r="F257" s="251"/>
    </row>
    <row r="258" spans="1:6" ht="12" customHeight="1" thickBot="1">
      <c r="A258" s="304"/>
      <c r="B258" s="305"/>
      <c r="C258" s="363"/>
      <c r="D258" s="306"/>
      <c r="E258" s="307"/>
      <c r="F258" s="308"/>
    </row>
    <row r="259" spans="1:6" ht="15" customHeight="1" thickBot="1" thickTop="1">
      <c r="A259" s="373" t="s">
        <v>18</v>
      </c>
      <c r="B259" s="374"/>
      <c r="C259" s="375"/>
      <c r="D259" s="376">
        <v>39478</v>
      </c>
      <c r="E259" s="377">
        <v>39023</v>
      </c>
      <c r="F259" s="377">
        <v>39439</v>
      </c>
    </row>
    <row r="260" spans="1:7" ht="12" customHeight="1" thickTop="1">
      <c r="A260" s="338"/>
      <c r="B260" s="320"/>
      <c r="C260" s="384" t="s">
        <v>201</v>
      </c>
      <c r="D260" s="339"/>
      <c r="E260" s="340"/>
      <c r="F260" s="341"/>
      <c r="G260" s="62">
        <v>3</v>
      </c>
    </row>
    <row r="261" spans="1:6" ht="12" customHeight="1" thickBot="1">
      <c r="A261" s="378"/>
      <c r="B261" s="379"/>
      <c r="C261" s="380"/>
      <c r="D261" s="342"/>
      <c r="E261" s="343"/>
      <c r="F261" s="344"/>
    </row>
    <row r="262" spans="1:6" s="313" customFormat="1" ht="19.5" customHeight="1" thickTop="1">
      <c r="A262" s="309" t="s">
        <v>35</v>
      </c>
      <c r="B262" s="310"/>
      <c r="C262" s="311"/>
      <c r="D262" s="312">
        <v>2007</v>
      </c>
      <c r="E262" s="312"/>
      <c r="F262" s="312"/>
    </row>
    <row r="263" spans="1:6" ht="12" customHeight="1">
      <c r="A263" s="211"/>
      <c r="B263" s="212"/>
      <c r="C263" s="213"/>
      <c r="D263" s="381"/>
      <c r="E263" s="382"/>
      <c r="F263" s="382"/>
    </row>
    <row r="264" spans="1:6" ht="12" customHeight="1" outlineLevel="1">
      <c r="A264" s="169" t="s">
        <v>1</v>
      </c>
      <c r="B264" s="165"/>
      <c r="C264" s="365"/>
      <c r="D264" s="167"/>
      <c r="E264" s="167"/>
      <c r="F264" s="167"/>
    </row>
    <row r="265" spans="1:6" ht="12" customHeight="1" outlineLevel="1">
      <c r="A265" s="348"/>
      <c r="B265" s="349"/>
      <c r="C265" s="366"/>
      <c r="D265" s="3"/>
      <c r="E265" s="3"/>
      <c r="F265" s="3"/>
    </row>
    <row r="266" spans="1:6" ht="12" customHeight="1">
      <c r="A266" s="350"/>
      <c r="B266" s="351">
        <v>718</v>
      </c>
      <c r="C266" s="367" t="s">
        <v>144</v>
      </c>
      <c r="D266" s="73">
        <v>8000</v>
      </c>
      <c r="E266" s="73"/>
      <c r="F266" s="73"/>
    </row>
    <row r="267" spans="1:6" ht="12" customHeight="1" outlineLevel="1">
      <c r="A267" s="352"/>
      <c r="B267" s="353"/>
      <c r="C267" s="368"/>
      <c r="D267" s="3"/>
      <c r="E267" s="3"/>
      <c r="F267" s="3"/>
    </row>
    <row r="268" spans="1:6" ht="12" customHeight="1" outlineLevel="1">
      <c r="A268" s="164" t="s">
        <v>85</v>
      </c>
      <c r="B268" s="165"/>
      <c r="C268" s="369"/>
      <c r="D268" s="168"/>
      <c r="E268" s="168"/>
      <c r="F268" s="168"/>
    </row>
    <row r="269" spans="1:6" ht="18" customHeight="1">
      <c r="A269" s="354"/>
      <c r="B269" s="355">
        <v>717</v>
      </c>
      <c r="C269" s="370" t="s">
        <v>143</v>
      </c>
      <c r="D269" s="214">
        <v>2000</v>
      </c>
      <c r="E269" s="214"/>
      <c r="F269" s="214"/>
    </row>
    <row r="270" spans="1:6" ht="19.5" customHeight="1">
      <c r="A270" s="356"/>
      <c r="B270" s="357">
        <v>717</v>
      </c>
      <c r="C270" s="371" t="s">
        <v>197</v>
      </c>
      <c r="D270" s="73">
        <v>1000</v>
      </c>
      <c r="E270" s="73"/>
      <c r="F270" s="73"/>
    </row>
    <row r="271" spans="1:6" ht="12" customHeight="1">
      <c r="A271" s="521" t="s">
        <v>204</v>
      </c>
      <c r="B271" s="522"/>
      <c r="C271" s="523"/>
      <c r="D271" s="390"/>
      <c r="E271" s="390"/>
      <c r="F271" s="390"/>
    </row>
    <row r="272" spans="1:6" ht="19.5" customHeight="1">
      <c r="A272" s="388"/>
      <c r="B272" s="237">
        <v>717</v>
      </c>
      <c r="C272" s="389" t="s">
        <v>205</v>
      </c>
      <c r="D272" s="73"/>
      <c r="E272" s="73">
        <v>50</v>
      </c>
      <c r="F272" s="73">
        <v>78</v>
      </c>
    </row>
    <row r="273" spans="1:6" ht="19.5" customHeight="1">
      <c r="A273" s="388"/>
      <c r="B273" s="393">
        <v>717</v>
      </c>
      <c r="C273" s="389" t="s">
        <v>210</v>
      </c>
      <c r="D273" s="73"/>
      <c r="E273" s="73"/>
      <c r="F273" s="73">
        <v>600</v>
      </c>
    </row>
    <row r="274" spans="1:6" ht="12" customHeight="1">
      <c r="A274" s="177" t="s">
        <v>97</v>
      </c>
      <c r="B274" s="165"/>
      <c r="C274" s="365"/>
      <c r="D274" s="168"/>
      <c r="E274" s="168"/>
      <c r="F274" s="168"/>
    </row>
    <row r="275" spans="1:6" ht="12" customHeight="1">
      <c r="A275" s="358"/>
      <c r="B275" s="359">
        <v>717</v>
      </c>
      <c r="C275" s="362" t="s">
        <v>198</v>
      </c>
      <c r="D275" s="215">
        <v>500</v>
      </c>
      <c r="E275" s="215"/>
      <c r="F275" s="215"/>
    </row>
    <row r="276" spans="1:6" ht="12" customHeight="1">
      <c r="A276" s="360"/>
      <c r="B276" s="386">
        <v>717</v>
      </c>
      <c r="C276" s="387" t="s">
        <v>203</v>
      </c>
      <c r="D276" s="215">
        <v>100</v>
      </c>
      <c r="E276" s="215">
        <v>405</v>
      </c>
      <c r="F276" s="215"/>
    </row>
    <row r="277" spans="1:6" s="313" customFormat="1" ht="15" customHeight="1" thickBot="1">
      <c r="A277" s="328" t="s">
        <v>0</v>
      </c>
      <c r="B277" s="329"/>
      <c r="C277" s="372"/>
      <c r="D277" s="330">
        <v>11600</v>
      </c>
      <c r="E277" s="330">
        <v>12055</v>
      </c>
      <c r="F277" s="330">
        <v>12683</v>
      </c>
    </row>
    <row r="278" spans="1:6" ht="12" customHeight="1" thickTop="1">
      <c r="A278" s="321"/>
      <c r="B278" s="322"/>
      <c r="C278" s="323"/>
      <c r="D278" s="321"/>
      <c r="E278" s="321"/>
      <c r="F278" s="321"/>
    </row>
    <row r="279" spans="1:6" ht="12" customHeight="1">
      <c r="A279" s="2"/>
      <c r="B279" s="67"/>
      <c r="C279" s="65"/>
      <c r="D279" s="2"/>
      <c r="E279" s="2"/>
      <c r="F279" s="2"/>
    </row>
    <row r="280" spans="1:6" ht="12" customHeight="1">
      <c r="A280" s="2"/>
      <c r="B280" s="67"/>
      <c r="C280" s="65"/>
      <c r="D280" s="2"/>
      <c r="E280" s="2"/>
      <c r="F280" s="2"/>
    </row>
    <row r="281" spans="1:6" ht="12" customHeight="1">
      <c r="A281" s="2"/>
      <c r="B281" s="67"/>
      <c r="C281" s="65"/>
      <c r="D281" s="2"/>
      <c r="E281" s="2"/>
      <c r="F281" s="2"/>
    </row>
    <row r="282" spans="1:6" ht="12" customHeight="1" thickBot="1">
      <c r="A282" s="77"/>
      <c r="B282" s="78"/>
      <c r="C282" s="79"/>
      <c r="D282" s="61"/>
      <c r="E282" s="61"/>
      <c r="F282" s="61"/>
    </row>
    <row r="283" spans="1:6" ht="15" customHeight="1" thickTop="1">
      <c r="A283" s="147" t="s">
        <v>25</v>
      </c>
      <c r="B283" s="148"/>
      <c r="C283" s="149"/>
      <c r="D283" s="146">
        <v>2007</v>
      </c>
      <c r="E283" s="117"/>
      <c r="F283" s="117"/>
    </row>
    <row r="284" spans="1:6" ht="15" customHeight="1">
      <c r="A284" s="324" t="s">
        <v>22</v>
      </c>
      <c r="B284" s="325"/>
      <c r="C284" s="326"/>
      <c r="D284" s="327">
        <v>39478</v>
      </c>
      <c r="E284" s="327"/>
      <c r="F284" s="327"/>
    </row>
    <row r="285" spans="1:6" ht="15" customHeight="1">
      <c r="A285" s="324" t="s">
        <v>23</v>
      </c>
      <c r="B285" s="325"/>
      <c r="C285" s="326"/>
      <c r="D285" s="327">
        <v>11600</v>
      </c>
      <c r="E285" s="327"/>
      <c r="F285" s="327"/>
    </row>
    <row r="286" spans="1:6" ht="15" customHeight="1">
      <c r="A286" s="324" t="s">
        <v>79</v>
      </c>
      <c r="B286" s="325"/>
      <c r="C286" s="326"/>
      <c r="D286" s="327"/>
      <c r="E286" s="327"/>
      <c r="F286" s="327"/>
    </row>
    <row r="287" spans="1:6" ht="15" customHeight="1">
      <c r="A287" s="160" t="s">
        <v>78</v>
      </c>
      <c r="B287" s="161"/>
      <c r="C287" s="162"/>
      <c r="D287" s="163">
        <f>D284+D285+D286</f>
        <v>51078</v>
      </c>
      <c r="E287" s="163">
        <v>51078</v>
      </c>
      <c r="F287" s="163">
        <v>53122</v>
      </c>
    </row>
    <row r="288" spans="1:6" ht="12" customHeight="1">
      <c r="A288" s="66"/>
      <c r="B288" s="67"/>
      <c r="C288" s="65"/>
      <c r="D288" s="4"/>
      <c r="E288" s="4"/>
      <c r="F288" s="4"/>
    </row>
    <row r="289" spans="1:6" ht="15" customHeight="1">
      <c r="A289" s="324" t="s">
        <v>20</v>
      </c>
      <c r="B289" s="325"/>
      <c r="C289" s="326"/>
      <c r="D289" s="327">
        <v>44678</v>
      </c>
      <c r="E289" s="327"/>
      <c r="F289" s="327"/>
    </row>
    <row r="290" spans="1:6" ht="15" customHeight="1">
      <c r="A290" s="324" t="s">
        <v>19</v>
      </c>
      <c r="B290" s="325"/>
      <c r="C290" s="326"/>
      <c r="D290" s="327">
        <v>0</v>
      </c>
      <c r="E290" s="327"/>
      <c r="F290" s="327"/>
    </row>
    <row r="291" spans="1:6" ht="15" customHeight="1">
      <c r="A291" s="331" t="s">
        <v>75</v>
      </c>
      <c r="B291" s="332"/>
      <c r="C291" s="333"/>
      <c r="D291" s="327">
        <v>6000</v>
      </c>
      <c r="E291" s="327"/>
      <c r="F291" s="327"/>
    </row>
    <row r="292" spans="1:6" ht="15" customHeight="1">
      <c r="A292" s="331" t="s">
        <v>76</v>
      </c>
      <c r="B292" s="332"/>
      <c r="C292" s="333"/>
      <c r="D292" s="327">
        <v>400</v>
      </c>
      <c r="E292" s="327"/>
      <c r="F292" s="327"/>
    </row>
    <row r="293" spans="1:6" ht="15" customHeight="1" thickBot="1">
      <c r="A293" s="159" t="s">
        <v>21</v>
      </c>
      <c r="B293" s="157"/>
      <c r="C293" s="158"/>
      <c r="D293" s="334">
        <v>51078</v>
      </c>
      <c r="E293" s="392">
        <v>51078</v>
      </c>
      <c r="F293" s="334">
        <v>53044</v>
      </c>
    </row>
    <row r="294" spans="1:6" ht="15" customHeight="1" thickBot="1" thickTop="1">
      <c r="A294" s="150" t="s">
        <v>77</v>
      </c>
      <c r="B294" s="151"/>
      <c r="C294" s="152"/>
      <c r="D294" s="153">
        <v>0</v>
      </c>
      <c r="E294" s="153"/>
      <c r="F294" s="153"/>
    </row>
    <row r="295" ht="12" customHeight="1" thickTop="1"/>
    <row r="296" spans="2:3" ht="12" customHeight="1">
      <c r="B296" s="67"/>
      <c r="C296" s="314"/>
    </row>
    <row r="297" spans="2:3" ht="12" customHeight="1">
      <c r="B297" s="67"/>
      <c r="C297" s="315"/>
    </row>
    <row r="298" spans="2:3" ht="12" customHeight="1">
      <c r="B298" s="67"/>
      <c r="C298" s="316"/>
    </row>
    <row r="299" spans="2:3" ht="12" customHeight="1">
      <c r="B299" s="67"/>
      <c r="C299" s="316"/>
    </row>
    <row r="300" spans="2:3" ht="12" customHeight="1">
      <c r="B300" s="67"/>
      <c r="C300" s="316"/>
    </row>
    <row r="301" spans="2:3" ht="12" customHeight="1">
      <c r="B301" s="67"/>
      <c r="C301" s="316"/>
    </row>
    <row r="302" spans="2:3" ht="12" customHeight="1">
      <c r="B302" s="67"/>
      <c r="C302" s="316"/>
    </row>
    <row r="303" spans="2:3" ht="12" customHeight="1">
      <c r="B303" s="317"/>
      <c r="C303" s="2"/>
    </row>
    <row r="304" spans="2:3" ht="12" customHeight="1">
      <c r="B304" s="317"/>
      <c r="C304" s="2"/>
    </row>
    <row r="305" spans="2:3" ht="12" customHeight="1">
      <c r="B305" s="2"/>
      <c r="C305" s="318"/>
    </row>
    <row r="306" spans="2:3" ht="12" customHeight="1">
      <c r="B306" s="2"/>
      <c r="C306" s="319"/>
    </row>
    <row r="307" spans="2:3" ht="12" customHeight="1">
      <c r="B307" s="2"/>
      <c r="C307" s="319"/>
    </row>
    <row r="308" spans="2:3" ht="12" customHeight="1">
      <c r="B308" s="2"/>
      <c r="C308" s="319"/>
    </row>
    <row r="309" spans="2:3" ht="12" customHeight="1">
      <c r="B309" s="62"/>
      <c r="C309" s="62"/>
    </row>
    <row r="310" spans="2:3" ht="12" customHeight="1">
      <c r="B310" s="62"/>
      <c r="C310" s="62"/>
    </row>
    <row r="311" spans="2:3" ht="16.5" customHeight="1">
      <c r="B311" s="62"/>
      <c r="C311" s="62"/>
    </row>
    <row r="312" spans="2:3" ht="16.5" customHeight="1">
      <c r="B312" s="62"/>
      <c r="C312" s="62"/>
    </row>
    <row r="313" spans="2:3" ht="11.25">
      <c r="B313" s="62"/>
      <c r="C313" s="62"/>
    </row>
    <row r="314" spans="2:3" ht="12" customHeight="1">
      <c r="B314" s="62"/>
      <c r="C314" s="62"/>
    </row>
    <row r="315" spans="2:3" ht="11.25">
      <c r="B315" s="62"/>
      <c r="C315" s="62"/>
    </row>
    <row r="316" spans="2:3" ht="11.25">
      <c r="B316" s="62"/>
      <c r="C316" s="62"/>
    </row>
    <row r="317" spans="1:3" ht="12.75">
      <c r="A317" s="83"/>
      <c r="B317" s="62"/>
      <c r="C317" s="62"/>
    </row>
    <row r="318" ht="12.75">
      <c r="C318" s="385" t="s">
        <v>202</v>
      </c>
    </row>
    <row r="320" ht="16.5" customHeight="1"/>
    <row r="321" ht="12" customHeight="1">
      <c r="G321" s="62">
        <v>4</v>
      </c>
    </row>
    <row r="322" ht="15.75" customHeight="1"/>
    <row r="323" ht="13.5" customHeight="1"/>
    <row r="324" ht="13.5" customHeight="1"/>
    <row r="325" ht="13.5" customHeight="1"/>
    <row r="326" ht="13.5" customHeight="1"/>
    <row r="327" ht="12.75" customHeight="1"/>
    <row r="334" ht="11.25" hidden="1"/>
    <row r="335" ht="11.25" hidden="1"/>
    <row r="336" ht="11.25" hidden="1"/>
    <row r="337" ht="11.25" hidden="1"/>
    <row r="338" ht="11.25" hidden="1"/>
    <row r="339" ht="14.25" customHeight="1" hidden="1"/>
    <row r="340" ht="16.5" customHeight="1" hidden="1"/>
    <row r="341" spans="2:3" ht="11.25" customHeight="1" hidden="1" thickTop="1">
      <c r="B341" s="62"/>
      <c r="C341" s="62"/>
    </row>
    <row r="342" spans="2:3" ht="11.25" hidden="1">
      <c r="B342" s="62"/>
      <c r="C342" s="62"/>
    </row>
    <row r="343" spans="2:3" ht="11.25" hidden="1">
      <c r="B343" s="62"/>
      <c r="C343" s="62"/>
    </row>
    <row r="344" spans="2:3" ht="11.25" hidden="1">
      <c r="B344" s="62"/>
      <c r="C344" s="62"/>
    </row>
    <row r="345" spans="2:3" ht="11.25" hidden="1">
      <c r="B345" s="62"/>
      <c r="C345" s="62"/>
    </row>
    <row r="346" spans="2:3" ht="11.25" hidden="1">
      <c r="B346" s="62"/>
      <c r="C346" s="62"/>
    </row>
    <row r="347" spans="2:3" ht="11.25" hidden="1">
      <c r="B347" s="62"/>
      <c r="C347" s="62"/>
    </row>
    <row r="348" spans="2:3" ht="11.25">
      <c r="B348" s="62"/>
      <c r="C348" s="62"/>
    </row>
    <row r="349" spans="2:3" ht="11.25">
      <c r="B349" s="62"/>
      <c r="C349" s="62"/>
    </row>
    <row r="350" spans="2:3" ht="11.25">
      <c r="B350" s="62"/>
      <c r="C350" s="62"/>
    </row>
    <row r="351" spans="2:3" ht="11.25" hidden="1">
      <c r="B351" s="62"/>
      <c r="C351" s="62"/>
    </row>
    <row r="352" spans="2:3" ht="11.25">
      <c r="B352" s="62"/>
      <c r="C352" s="62"/>
    </row>
    <row r="353" spans="2:3" ht="11.25">
      <c r="B353" s="62"/>
      <c r="C353" s="62"/>
    </row>
    <row r="354" spans="2:3" ht="11.25">
      <c r="B354" s="62"/>
      <c r="C354" s="62"/>
    </row>
    <row r="355" spans="2:3" ht="11.25">
      <c r="B355" s="62"/>
      <c r="C355" s="62"/>
    </row>
    <row r="356" spans="2:3" ht="11.25" hidden="1">
      <c r="B356" s="62"/>
      <c r="C356" s="62"/>
    </row>
    <row r="357" spans="2:3" ht="11.25">
      <c r="B357" s="62"/>
      <c r="C357" s="62"/>
    </row>
    <row r="358" spans="2:3" ht="11.25">
      <c r="B358" s="62"/>
      <c r="C358" s="62"/>
    </row>
    <row r="359" spans="2:3" ht="11.25">
      <c r="B359" s="62"/>
      <c r="C359" s="62"/>
    </row>
    <row r="360" spans="2:3" ht="11.25">
      <c r="B360" s="62"/>
      <c r="C360" s="62"/>
    </row>
    <row r="361" spans="2:3" ht="11.25" hidden="1">
      <c r="B361" s="62"/>
      <c r="C361" s="62"/>
    </row>
    <row r="362" spans="2:3" ht="11.25">
      <c r="B362" s="62"/>
      <c r="C362" s="62"/>
    </row>
    <row r="363" spans="2:3" ht="11.25">
      <c r="B363" s="62"/>
      <c r="C363" s="62"/>
    </row>
    <row r="364" spans="2:3" ht="11.25">
      <c r="B364" s="62"/>
      <c r="C364" s="62"/>
    </row>
    <row r="365" spans="2:3" ht="11.25">
      <c r="B365" s="62"/>
      <c r="C365" s="62"/>
    </row>
    <row r="366" spans="2:3" ht="11.25" hidden="1">
      <c r="B366" s="62"/>
      <c r="C366" s="62"/>
    </row>
    <row r="367" spans="2:3" ht="11.25" hidden="1">
      <c r="B367" s="62"/>
      <c r="C367" s="62"/>
    </row>
    <row r="368" spans="2:3" ht="11.25">
      <c r="B368" s="62"/>
      <c r="C368" s="62"/>
    </row>
    <row r="369" spans="2:3" ht="11.25">
      <c r="B369" s="62"/>
      <c r="C369" s="62"/>
    </row>
    <row r="370" spans="2:3" ht="11.25">
      <c r="B370" s="62"/>
      <c r="C370" s="62"/>
    </row>
    <row r="371" spans="2:3" ht="11.25">
      <c r="B371" s="62"/>
      <c r="C371" s="62"/>
    </row>
    <row r="372" spans="2:3" ht="11.25">
      <c r="B372" s="62"/>
      <c r="C372" s="62"/>
    </row>
    <row r="376" ht="11.25" hidden="1"/>
    <row r="377" ht="11.25" hidden="1"/>
    <row r="390" ht="11.25" hidden="1"/>
    <row r="391" ht="11.25" hidden="1"/>
    <row r="410" ht="19.5" customHeight="1"/>
    <row r="416" ht="17.25" customHeight="1"/>
  </sheetData>
  <sheetProtection/>
  <mergeCells count="9">
    <mergeCell ref="E8:E9"/>
    <mergeCell ref="A271:C271"/>
    <mergeCell ref="F8:F9"/>
    <mergeCell ref="A249:C249"/>
    <mergeCell ref="A144:C144"/>
    <mergeCell ref="A163:C163"/>
    <mergeCell ref="A193:C193"/>
    <mergeCell ref="A203:C203"/>
    <mergeCell ref="A167:C167"/>
  </mergeCells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6"/>
  <sheetViews>
    <sheetView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8.00390625" style="55" customWidth="1"/>
    <col min="2" max="2" width="52.57421875" style="54" customWidth="1"/>
    <col min="3" max="3" width="11.7109375" style="54" customWidth="1"/>
    <col min="4" max="4" width="10.7109375" style="54" customWidth="1"/>
    <col min="5" max="5" width="10.140625" style="54" customWidth="1"/>
    <col min="6" max="16384" width="9.140625" style="54" customWidth="1"/>
  </cols>
  <sheetData>
    <row r="1" spans="1:5" ht="13.5" thickBot="1">
      <c r="A1" s="103"/>
      <c r="B1" s="104"/>
      <c r="C1" s="104"/>
      <c r="D1" s="104"/>
      <c r="E1" s="104"/>
    </row>
    <row r="2" spans="1:6" s="6" customFormat="1" ht="30" customHeight="1" thickTop="1">
      <c r="A2" s="101"/>
      <c r="B2" s="193"/>
      <c r="C2" s="194"/>
      <c r="D2" s="102"/>
      <c r="E2" s="100"/>
      <c r="F2" s="97"/>
    </row>
    <row r="3" spans="1:6" s="6" customFormat="1" ht="11.25" customHeight="1" thickBot="1">
      <c r="A3" s="92"/>
      <c r="B3" s="7"/>
      <c r="C3" s="8"/>
      <c r="D3" s="7"/>
      <c r="E3" s="98"/>
      <c r="F3" s="97"/>
    </row>
    <row r="4" spans="1:5" s="14" customFormat="1" ht="13.5" customHeight="1" thickBot="1" thickTop="1">
      <c r="A4" s="23"/>
      <c r="B4" s="24"/>
      <c r="C4" s="25"/>
      <c r="D4" s="99"/>
      <c r="E4" s="99"/>
    </row>
    <row r="5" spans="1:5" s="14" customFormat="1" ht="21" customHeight="1" thickTop="1">
      <c r="A5" s="115"/>
      <c r="B5" s="116"/>
      <c r="C5" s="117"/>
      <c r="D5" s="118"/>
      <c r="E5" s="118"/>
    </row>
    <row r="6" spans="1:5" s="14" customFormat="1" ht="9.75" customHeight="1">
      <c r="A6" s="26"/>
      <c r="B6" s="27"/>
      <c r="C6" s="28"/>
      <c r="D6" s="28"/>
      <c r="E6" s="28"/>
    </row>
    <row r="7" spans="1:5" s="14" customFormat="1" ht="11.25">
      <c r="A7" s="127"/>
      <c r="B7" s="128"/>
      <c r="C7" s="130"/>
      <c r="D7" s="130"/>
      <c r="E7" s="130"/>
    </row>
    <row r="8" spans="1:5" s="31" customFormat="1" ht="11.25">
      <c r="A8" s="192"/>
      <c r="B8" s="12"/>
      <c r="C8" s="15"/>
      <c r="D8" s="15"/>
      <c r="E8" s="15"/>
    </row>
    <row r="9" spans="1:5" s="31" customFormat="1" ht="11.25">
      <c r="A9" s="18"/>
      <c r="B9" s="12"/>
      <c r="C9" s="15"/>
      <c r="D9" s="15"/>
      <c r="E9" s="15"/>
    </row>
    <row r="10" spans="1:5" s="14" customFormat="1" ht="11.25" hidden="1">
      <c r="A10" s="18"/>
      <c r="B10" s="12"/>
      <c r="C10" s="15"/>
      <c r="D10" s="15"/>
      <c r="E10" s="15"/>
    </row>
    <row r="11" spans="1:5" s="14" customFormat="1" ht="11.25" hidden="1">
      <c r="A11" s="18"/>
      <c r="B11" s="12"/>
      <c r="C11" s="17"/>
      <c r="D11" s="17"/>
      <c r="E11" s="17"/>
    </row>
    <row r="12" spans="1:5" s="14" customFormat="1" ht="11.25" hidden="1">
      <c r="A12" s="18"/>
      <c r="B12" s="12"/>
      <c r="C12" s="17"/>
      <c r="D12" s="17"/>
      <c r="E12" s="17"/>
    </row>
    <row r="13" spans="1:5" s="14" customFormat="1" ht="11.25" hidden="1">
      <c r="A13" s="18"/>
      <c r="B13" s="12"/>
      <c r="C13" s="17"/>
      <c r="D13" s="17"/>
      <c r="E13" s="17"/>
    </row>
    <row r="14" spans="1:5" s="14" customFormat="1" ht="11.25">
      <c r="A14" s="32"/>
      <c r="B14" s="24"/>
      <c r="C14" s="10"/>
      <c r="D14" s="10"/>
      <c r="E14" s="10"/>
    </row>
    <row r="15" spans="1:5" s="14" customFormat="1" ht="11.25">
      <c r="A15" s="127"/>
      <c r="B15" s="126"/>
      <c r="C15" s="131"/>
      <c r="D15" s="131"/>
      <c r="E15" s="131"/>
    </row>
    <row r="16" spans="1:5" s="31" customFormat="1" ht="9.75" customHeight="1">
      <c r="A16" s="192"/>
      <c r="B16" s="12"/>
      <c r="C16" s="17"/>
      <c r="D16" s="17"/>
      <c r="E16" s="190"/>
    </row>
    <row r="17" spans="1:5" s="14" customFormat="1" ht="9.75" customHeight="1">
      <c r="A17" s="192"/>
      <c r="B17" s="12"/>
      <c r="C17" s="33"/>
      <c r="D17" s="33"/>
      <c r="E17" s="191"/>
    </row>
    <row r="18" spans="1:5" s="14" customFormat="1" ht="9.75" customHeight="1">
      <c r="A18" s="192"/>
      <c r="B18" s="12"/>
      <c r="C18" s="33"/>
      <c r="D18" s="33"/>
      <c r="E18" s="191"/>
    </row>
    <row r="19" spans="1:5" s="14" customFormat="1" ht="9.75" customHeight="1">
      <c r="A19" s="192"/>
      <c r="B19" s="12"/>
      <c r="C19" s="33"/>
      <c r="D19" s="33"/>
      <c r="E19" s="191"/>
    </row>
    <row r="20" spans="1:5" s="14" customFormat="1" ht="9.75" customHeight="1">
      <c r="A20" s="192"/>
      <c r="B20" s="12"/>
      <c r="C20" s="17"/>
      <c r="D20" s="17"/>
      <c r="E20" s="190"/>
    </row>
    <row r="21" spans="1:5" s="14" customFormat="1" ht="11.25">
      <c r="A21" s="32"/>
      <c r="B21" s="24"/>
      <c r="C21" s="35"/>
      <c r="D21" s="35"/>
      <c r="E21" s="35"/>
    </row>
    <row r="22" spans="1:5" s="14" customFormat="1" ht="11.25">
      <c r="A22" s="127"/>
      <c r="B22" s="126"/>
      <c r="C22" s="133"/>
      <c r="D22" s="133"/>
      <c r="E22" s="133"/>
    </row>
    <row r="23" spans="1:5" s="36" customFormat="1" ht="11.25">
      <c r="A23" s="18"/>
      <c r="B23" s="12"/>
      <c r="C23" s="17"/>
      <c r="D23" s="17"/>
      <c r="E23" s="17"/>
    </row>
    <row r="24" spans="1:5" s="14" customFormat="1" ht="11.25">
      <c r="A24" s="197"/>
      <c r="B24" s="37"/>
      <c r="C24" s="33"/>
      <c r="D24" s="33"/>
      <c r="E24" s="33"/>
    </row>
    <row r="25" spans="1:5" s="14" customFormat="1" ht="11.25" hidden="1">
      <c r="A25" s="38"/>
      <c r="B25" s="39"/>
      <c r="C25" s="33"/>
      <c r="D25" s="33"/>
      <c r="E25" s="33"/>
    </row>
    <row r="26" spans="1:5" s="14" customFormat="1" ht="11.25">
      <c r="A26" s="18"/>
      <c r="B26" s="12"/>
      <c r="C26" s="17"/>
      <c r="D26" s="17"/>
      <c r="E26" s="17"/>
    </row>
    <row r="27" spans="1:5" s="14" customFormat="1" ht="9.75" customHeight="1">
      <c r="A27" s="40"/>
      <c r="B27" s="41"/>
      <c r="C27" s="42"/>
      <c r="D27" s="42"/>
      <c r="E27" s="42"/>
    </row>
    <row r="28" spans="1:5" s="14" customFormat="1" ht="11.25" hidden="1">
      <c r="A28" s="9"/>
      <c r="B28" s="24"/>
      <c r="C28" s="10"/>
      <c r="D28" s="10"/>
      <c r="E28" s="10"/>
    </row>
    <row r="29" spans="1:5" s="14" customFormat="1" ht="11.25" hidden="1">
      <c r="A29" s="32"/>
      <c r="B29" s="24"/>
      <c r="C29" s="10"/>
      <c r="D29" s="10"/>
      <c r="E29" s="10"/>
    </row>
    <row r="30" spans="1:5" s="14" customFormat="1" ht="11.25" hidden="1">
      <c r="A30" s="32"/>
      <c r="B30" s="24"/>
      <c r="C30" s="10"/>
      <c r="D30" s="10"/>
      <c r="E30" s="10"/>
    </row>
    <row r="31" spans="1:5" s="14" customFormat="1" ht="11.25">
      <c r="A31" s="127"/>
      <c r="B31" s="126"/>
      <c r="C31" s="134"/>
      <c r="D31" s="134"/>
      <c r="E31" s="134"/>
    </row>
    <row r="32" spans="1:5" s="14" customFormat="1" ht="11.25">
      <c r="A32" s="11"/>
      <c r="B32" s="12"/>
      <c r="C32" s="33"/>
      <c r="D32" s="33"/>
      <c r="E32" s="33"/>
    </row>
    <row r="33" spans="1:5" s="14" customFormat="1" ht="11.25">
      <c r="A33" s="18"/>
      <c r="B33" s="12"/>
      <c r="C33" s="33"/>
      <c r="D33" s="33"/>
      <c r="E33" s="33"/>
    </row>
    <row r="34" spans="1:5" s="14" customFormat="1" ht="9.75" customHeight="1" hidden="1">
      <c r="A34" s="34"/>
      <c r="B34" s="27"/>
      <c r="C34" s="33"/>
      <c r="D34" s="33"/>
      <c r="E34" s="33"/>
    </row>
    <row r="35" spans="1:5" s="14" customFormat="1" ht="9.75" customHeight="1">
      <c r="A35" s="34"/>
      <c r="B35" s="27"/>
      <c r="C35" s="22"/>
      <c r="D35" s="22"/>
      <c r="E35" s="22"/>
    </row>
    <row r="36" spans="1:5" s="14" customFormat="1" ht="9.75" customHeight="1">
      <c r="A36" s="43"/>
      <c r="B36" s="24"/>
      <c r="C36" s="10"/>
      <c r="D36" s="10"/>
      <c r="E36" s="10"/>
    </row>
    <row r="37" spans="1:5" s="14" customFormat="1" ht="11.25">
      <c r="A37" s="127"/>
      <c r="B37" s="128"/>
      <c r="C37" s="134"/>
      <c r="D37" s="134"/>
      <c r="E37" s="134"/>
    </row>
    <row r="38" spans="1:5" s="44" customFormat="1" ht="9" customHeight="1">
      <c r="A38" s="11"/>
      <c r="B38" s="12"/>
      <c r="C38" s="22"/>
      <c r="D38" s="22"/>
      <c r="E38" s="22"/>
    </row>
    <row r="39" spans="1:5" s="14" customFormat="1" ht="9.75" customHeight="1">
      <c r="A39" s="26"/>
      <c r="B39" s="27"/>
      <c r="C39" s="33"/>
      <c r="D39" s="33"/>
      <c r="E39" s="33"/>
    </row>
    <row r="40" spans="1:5" s="14" customFormat="1" ht="9.75" customHeight="1">
      <c r="A40" s="135"/>
      <c r="B40" s="136"/>
      <c r="C40" s="130"/>
      <c r="D40" s="130"/>
      <c r="E40" s="130"/>
    </row>
    <row r="41" spans="1:5" s="31" customFormat="1" ht="9.75" customHeight="1">
      <c r="A41" s="18"/>
      <c r="B41" s="12"/>
      <c r="C41" s="15"/>
      <c r="D41" s="15"/>
      <c r="E41" s="15"/>
    </row>
    <row r="42" spans="1:5" s="14" customFormat="1" ht="9.75" customHeight="1">
      <c r="A42" s="192"/>
      <c r="B42" s="12"/>
      <c r="C42" s="17"/>
      <c r="D42" s="17"/>
      <c r="E42" s="17"/>
    </row>
    <row r="43" spans="1:5" s="14" customFormat="1" ht="9.75" customHeight="1">
      <c r="A43" s="18"/>
      <c r="B43" s="45"/>
      <c r="C43" s="13"/>
      <c r="D43" s="13"/>
      <c r="E43" s="13"/>
    </row>
    <row r="44" spans="1:5" s="14" customFormat="1" ht="9.75" customHeight="1">
      <c r="A44" s="127"/>
      <c r="B44" s="128"/>
      <c r="C44" s="132"/>
      <c r="D44" s="132"/>
      <c r="E44" s="132"/>
    </row>
    <row r="45" spans="1:5" s="14" customFormat="1" ht="9.75" customHeight="1">
      <c r="A45" s="18"/>
      <c r="B45" s="24"/>
      <c r="C45" s="15"/>
      <c r="D45" s="15"/>
      <c r="E45" s="15"/>
    </row>
    <row r="46" spans="1:5" s="14" customFormat="1" ht="9.75" customHeight="1">
      <c r="A46" s="18"/>
      <c r="B46" s="12"/>
      <c r="C46" s="15"/>
      <c r="D46" s="15"/>
      <c r="E46" s="15"/>
    </row>
    <row r="47" spans="1:5" s="14" customFormat="1" ht="9.75" customHeight="1">
      <c r="A47" s="18"/>
      <c r="B47" s="12"/>
      <c r="C47" s="15"/>
      <c r="D47" s="15"/>
      <c r="E47" s="15"/>
    </row>
    <row r="48" spans="1:5" s="14" customFormat="1" ht="9.75" customHeight="1">
      <c r="A48" s="18"/>
      <c r="B48" s="12"/>
      <c r="C48" s="15"/>
      <c r="D48" s="15"/>
      <c r="E48" s="15"/>
    </row>
    <row r="49" spans="1:5" s="14" customFormat="1" ht="9.75" customHeight="1">
      <c r="A49" s="18"/>
      <c r="B49" s="12"/>
      <c r="C49" s="46"/>
      <c r="D49" s="46"/>
      <c r="E49" s="46"/>
    </row>
    <row r="50" spans="1:5" s="14" customFormat="1" ht="9.75" customHeight="1">
      <c r="A50" s="18"/>
      <c r="B50" s="45"/>
      <c r="C50" s="17"/>
      <c r="D50" s="17"/>
      <c r="E50" s="17"/>
    </row>
    <row r="51" spans="1:5" s="14" customFormat="1" ht="9.75" customHeight="1">
      <c r="A51" s="18"/>
      <c r="B51" s="45"/>
      <c r="C51" s="17"/>
      <c r="D51" s="17"/>
      <c r="E51" s="17"/>
    </row>
    <row r="52" spans="1:5" s="14" customFormat="1" ht="9.75" customHeight="1">
      <c r="A52" s="47"/>
      <c r="B52" s="27"/>
      <c r="C52" s="33"/>
      <c r="D52" s="33"/>
      <c r="E52" s="33"/>
    </row>
    <row r="53" spans="1:5" s="14" customFormat="1" ht="10.5" customHeight="1">
      <c r="A53" s="48"/>
      <c r="B53" s="12"/>
      <c r="C53" s="22"/>
      <c r="D53" s="22"/>
      <c r="E53" s="22"/>
    </row>
    <row r="54" spans="1:5" s="14" customFormat="1" ht="13.5" customHeight="1" thickBot="1">
      <c r="A54" s="137"/>
      <c r="B54" s="138"/>
      <c r="C54" s="139"/>
      <c r="D54" s="139"/>
      <c r="E54" s="139"/>
    </row>
    <row r="55" spans="1:5" s="14" customFormat="1" ht="12.75" thickBot="1" thickTop="1">
      <c r="A55" s="93"/>
      <c r="B55" s="94"/>
      <c r="C55" s="95"/>
      <c r="D55" s="95"/>
      <c r="E55" s="95"/>
    </row>
    <row r="56" spans="1:5" s="14" customFormat="1" ht="12" thickTop="1">
      <c r="A56" s="119"/>
      <c r="B56" s="120"/>
      <c r="C56" s="118"/>
      <c r="D56" s="117"/>
      <c r="E56" s="117"/>
    </row>
    <row r="57" spans="1:5" s="14" customFormat="1" ht="11.25">
      <c r="A57" s="181"/>
      <c r="B57" s="128"/>
      <c r="C57" s="129"/>
      <c r="D57" s="129"/>
      <c r="E57" s="129"/>
    </row>
    <row r="58" spans="1:5" s="14" customFormat="1" ht="11.25">
      <c r="A58" s="11"/>
      <c r="B58" s="12"/>
      <c r="C58" s="16"/>
      <c r="D58" s="16"/>
      <c r="E58" s="16"/>
    </row>
    <row r="59" spans="1:5" s="14" customFormat="1" ht="11.25">
      <c r="A59" s="19"/>
      <c r="B59" s="20"/>
      <c r="C59" s="16"/>
      <c r="D59" s="16"/>
      <c r="E59" s="16"/>
    </row>
    <row r="60" spans="1:5" s="14" customFormat="1" ht="11.25">
      <c r="A60" s="182"/>
      <c r="B60" s="183"/>
      <c r="C60" s="184"/>
      <c r="D60" s="184"/>
      <c r="E60" s="184"/>
    </row>
    <row r="61" spans="1:5" s="14" customFormat="1" ht="11.25">
      <c r="A61" s="18"/>
      <c r="B61" s="12"/>
      <c r="C61" s="16"/>
      <c r="D61" s="16"/>
      <c r="E61" s="16"/>
    </row>
    <row r="62" spans="1:5" s="14" customFormat="1" ht="11.25">
      <c r="A62" s="18"/>
      <c r="B62" s="21"/>
      <c r="C62" s="16"/>
      <c r="D62" s="16"/>
      <c r="E62" s="16"/>
    </row>
    <row r="63" spans="1:5" s="14" customFormat="1" ht="11.25">
      <c r="A63" s="18"/>
      <c r="B63" s="12"/>
      <c r="C63" s="16"/>
      <c r="D63" s="16"/>
      <c r="E63" s="16"/>
    </row>
    <row r="64" spans="1:5" s="14" customFormat="1" ht="11.25">
      <c r="A64" s="18"/>
      <c r="B64" s="12"/>
      <c r="C64" s="16"/>
      <c r="D64" s="16"/>
      <c r="E64" s="16"/>
    </row>
    <row r="65" spans="1:5" s="14" customFormat="1" ht="11.25">
      <c r="A65" s="18"/>
      <c r="B65" s="12"/>
      <c r="C65" s="16"/>
      <c r="D65" s="16"/>
      <c r="E65" s="16"/>
    </row>
    <row r="66" spans="1:5" s="14" customFormat="1" ht="12" thickBot="1">
      <c r="A66" s="137"/>
      <c r="B66" s="140"/>
      <c r="C66" s="141"/>
      <c r="D66" s="141"/>
      <c r="E66" s="141"/>
    </row>
    <row r="67" spans="1:5" s="14" customFormat="1" ht="12.75" thickBot="1" thickTop="1">
      <c r="A67" s="49"/>
      <c r="B67" s="50"/>
      <c r="C67" s="25"/>
      <c r="D67" s="25"/>
      <c r="E67" s="25"/>
    </row>
    <row r="68" spans="1:5" s="14" customFormat="1" ht="12" thickTop="1">
      <c r="A68" s="121"/>
      <c r="B68" s="122"/>
      <c r="C68" s="117"/>
      <c r="D68" s="117"/>
      <c r="E68" s="117"/>
    </row>
    <row r="69" spans="1:5" s="14" customFormat="1" ht="9.75" customHeight="1">
      <c r="A69" s="181"/>
      <c r="B69" s="128"/>
      <c r="C69" s="129"/>
      <c r="D69" s="129"/>
      <c r="E69" s="129"/>
    </row>
    <row r="70" spans="1:5" s="14" customFormat="1" ht="9.75" customHeight="1">
      <c r="A70" s="18"/>
      <c r="B70" s="12"/>
      <c r="C70" s="87"/>
      <c r="D70" s="87"/>
      <c r="E70" s="87"/>
    </row>
    <row r="71" spans="1:5" s="14" customFormat="1" ht="9.75" customHeight="1">
      <c r="A71" s="18"/>
      <c r="B71" s="12"/>
      <c r="C71" s="87"/>
      <c r="D71" s="87"/>
      <c r="E71" s="87"/>
    </row>
    <row r="72" spans="1:5" s="14" customFormat="1" ht="9.75" customHeight="1">
      <c r="A72" s="18"/>
      <c r="B72" s="12"/>
      <c r="C72" s="87"/>
      <c r="D72" s="87"/>
      <c r="E72" s="87"/>
    </row>
    <row r="73" spans="1:5" s="14" customFormat="1" ht="9.75" customHeight="1">
      <c r="A73" s="185"/>
      <c r="B73" s="128"/>
      <c r="C73" s="186"/>
      <c r="D73" s="186"/>
      <c r="E73" s="186"/>
    </row>
    <row r="74" spans="1:5" s="14" customFormat="1" ht="9.75" customHeight="1">
      <c r="A74" s="18"/>
      <c r="B74" s="12"/>
      <c r="C74" s="87"/>
      <c r="D74" s="87"/>
      <c r="E74" s="87"/>
    </row>
    <row r="75" spans="1:5" s="14" customFormat="1" ht="9.75" customHeight="1">
      <c r="A75" s="18"/>
      <c r="B75" s="12"/>
      <c r="C75" s="87"/>
      <c r="D75" s="87"/>
      <c r="E75" s="87"/>
    </row>
    <row r="76" spans="1:5" s="14" customFormat="1" ht="9.75" customHeight="1">
      <c r="A76" s="142"/>
      <c r="B76" s="143"/>
      <c r="C76" s="144"/>
      <c r="D76" s="144"/>
      <c r="E76" s="144"/>
    </row>
    <row r="77" spans="1:5" s="14" customFormat="1" ht="11.25">
      <c r="A77" s="29"/>
      <c r="B77" s="12"/>
      <c r="C77" s="30"/>
      <c r="D77" s="30"/>
      <c r="E77" s="30"/>
    </row>
    <row r="78" spans="1:5" s="14" customFormat="1" ht="15">
      <c r="A78" s="123"/>
      <c r="B78" s="124"/>
      <c r="C78" s="125"/>
      <c r="D78" s="125"/>
      <c r="E78" s="125"/>
    </row>
    <row r="79" spans="1:5" s="14" customFormat="1" ht="15">
      <c r="A79" s="123"/>
      <c r="B79" s="124"/>
      <c r="C79" s="125"/>
      <c r="D79" s="125"/>
      <c r="E79" s="125"/>
    </row>
    <row r="80" spans="1:5" s="51" customFormat="1" ht="15">
      <c r="A80" s="123"/>
      <c r="B80" s="124"/>
      <c r="C80" s="125"/>
      <c r="D80" s="125"/>
      <c r="E80" s="125"/>
    </row>
    <row r="81" spans="1:5" s="51" customFormat="1" ht="15">
      <c r="A81" s="187"/>
      <c r="B81" s="188"/>
      <c r="C81" s="189"/>
      <c r="D81" s="189"/>
      <c r="E81" s="189"/>
    </row>
    <row r="82" spans="1:5" s="51" customFormat="1" ht="15.75" thickBot="1">
      <c r="A82" s="154"/>
      <c r="B82" s="155"/>
      <c r="C82" s="156"/>
      <c r="D82" s="156"/>
      <c r="E82" s="156"/>
    </row>
    <row r="83" s="51" customFormat="1" ht="13.5" thickTop="1">
      <c r="A83" s="52"/>
    </row>
    <row r="84" s="51" customFormat="1" ht="12.75">
      <c r="A84" s="52"/>
    </row>
    <row r="85" spans="1:2" ht="15.75">
      <c r="A85" s="52"/>
      <c r="B85" s="53"/>
    </row>
    <row r="96" spans="1:4" ht="12.75">
      <c r="A96" s="56"/>
      <c r="B96" s="57"/>
      <c r="C96" s="57"/>
      <c r="D96" s="57"/>
    </row>
    <row r="97" spans="1:4" ht="12.75">
      <c r="A97" s="56"/>
      <c r="B97" s="57"/>
      <c r="C97" s="57"/>
      <c r="D97" s="57"/>
    </row>
    <row r="98" spans="1:4" ht="12.75">
      <c r="A98" s="56"/>
      <c r="B98" s="57"/>
      <c r="C98" s="57"/>
      <c r="D98" s="57"/>
    </row>
    <row r="99" spans="1:4" ht="12.75">
      <c r="A99" s="56"/>
      <c r="B99" s="57"/>
      <c r="C99" s="57"/>
      <c r="D99" s="57"/>
    </row>
    <row r="100" spans="1:4" ht="12.75">
      <c r="A100" s="56"/>
      <c r="B100" s="57"/>
      <c r="C100" s="57"/>
      <c r="D100" s="57"/>
    </row>
    <row r="101" spans="1:4" ht="12.75">
      <c r="A101" s="56"/>
      <c r="B101" s="57"/>
      <c r="C101" s="57"/>
      <c r="D101" s="57"/>
    </row>
    <row r="102" spans="1:4" ht="12.75">
      <c r="A102" s="56"/>
      <c r="B102" s="57"/>
      <c r="C102" s="57"/>
      <c r="D102" s="57"/>
    </row>
    <row r="103" spans="1:4" ht="12.75">
      <c r="A103" s="56"/>
      <c r="B103" s="57"/>
      <c r="C103" s="57"/>
      <c r="D103" s="57"/>
    </row>
    <row r="104" spans="1:4" ht="12.75">
      <c r="A104" s="56"/>
      <c r="B104" s="57"/>
      <c r="C104" s="57"/>
      <c r="D104" s="57"/>
    </row>
    <row r="105" spans="1:4" ht="12.75">
      <c r="A105" s="56"/>
      <c r="B105" s="57"/>
      <c r="C105" s="57"/>
      <c r="D105" s="57"/>
    </row>
    <row r="106" spans="1:4" ht="12.75">
      <c r="A106" s="56"/>
      <c r="B106" s="57"/>
      <c r="C106" s="57"/>
      <c r="D106" s="57"/>
    </row>
    <row r="107" spans="1:4" ht="12.75">
      <c r="A107" s="56"/>
      <c r="B107" s="57"/>
      <c r="C107" s="57"/>
      <c r="D107" s="57"/>
    </row>
    <row r="108" spans="1:4" ht="12.75">
      <c r="A108" s="56"/>
      <c r="B108" s="57"/>
      <c r="C108" s="57"/>
      <c r="D108" s="57"/>
    </row>
    <row r="109" spans="1:4" ht="12.75">
      <c r="A109" s="56"/>
      <c r="B109" s="57"/>
      <c r="C109" s="57"/>
      <c r="D109" s="57"/>
    </row>
    <row r="110" spans="1:4" ht="12.75">
      <c r="A110" s="56"/>
      <c r="B110" s="57"/>
      <c r="C110" s="57"/>
      <c r="D110" s="57"/>
    </row>
    <row r="111" spans="1:4" ht="12.75">
      <c r="A111" s="56"/>
      <c r="B111" s="57"/>
      <c r="C111" s="57"/>
      <c r="D111" s="57"/>
    </row>
    <row r="112" spans="1:4" ht="12.75">
      <c r="A112" s="56"/>
      <c r="B112" s="57"/>
      <c r="C112" s="57"/>
      <c r="D112" s="57"/>
    </row>
    <row r="113" spans="1:4" ht="12.75">
      <c r="A113" s="56"/>
      <c r="B113" s="57"/>
      <c r="C113" s="57"/>
      <c r="D113" s="57"/>
    </row>
    <row r="114" spans="1:4" ht="12.75">
      <c r="A114" s="56"/>
      <c r="B114" s="57"/>
      <c r="C114" s="57"/>
      <c r="D114" s="57"/>
    </row>
    <row r="115" spans="1:4" ht="12.75">
      <c r="A115" s="56"/>
      <c r="B115" s="57"/>
      <c r="C115" s="57"/>
      <c r="D115" s="57"/>
    </row>
    <row r="116" spans="1:4" ht="12.75">
      <c r="A116" s="56"/>
      <c r="B116" s="57"/>
      <c r="C116" s="57"/>
      <c r="D116" s="57"/>
    </row>
    <row r="117" spans="1:4" ht="12.75">
      <c r="A117" s="56"/>
      <c r="B117" s="57"/>
      <c r="C117" s="57"/>
      <c r="D117" s="57"/>
    </row>
    <row r="118" spans="1:4" ht="12.75">
      <c r="A118" s="56"/>
      <c r="B118" s="57"/>
      <c r="C118" s="57"/>
      <c r="D118" s="57"/>
    </row>
    <row r="119" spans="1:4" ht="12.75">
      <c r="A119" s="56"/>
      <c r="B119" s="57"/>
      <c r="C119" s="57"/>
      <c r="D119" s="57"/>
    </row>
    <row r="120" spans="1:4" ht="12.75">
      <c r="A120" s="56"/>
      <c r="B120" s="57"/>
      <c r="C120" s="57"/>
      <c r="D120" s="57"/>
    </row>
    <row r="121" spans="1:4" ht="12.75">
      <c r="A121" s="56"/>
      <c r="B121" s="57"/>
      <c r="C121" s="57"/>
      <c r="D121" s="57"/>
    </row>
    <row r="122" spans="1:4" ht="12.75">
      <c r="A122" s="56"/>
      <c r="B122" s="57"/>
      <c r="C122" s="57"/>
      <c r="D122" s="57"/>
    </row>
    <row r="123" spans="1:4" ht="12.75">
      <c r="A123" s="56"/>
      <c r="B123" s="57"/>
      <c r="C123" s="57"/>
      <c r="D123" s="57"/>
    </row>
    <row r="124" spans="1:4" ht="12.75">
      <c r="A124" s="56"/>
      <c r="B124" s="57"/>
      <c r="C124" s="57"/>
      <c r="D124" s="57"/>
    </row>
    <row r="125" spans="1:4" ht="12.75">
      <c r="A125" s="56"/>
      <c r="B125" s="57"/>
      <c r="C125" s="57"/>
      <c r="D125" s="57"/>
    </row>
    <row r="126" spans="1:4" ht="12.75">
      <c r="A126" s="56"/>
      <c r="B126" s="57"/>
      <c r="C126" s="57"/>
      <c r="D126" s="57"/>
    </row>
    <row r="127" spans="1:4" ht="12.75">
      <c r="A127" s="56"/>
      <c r="B127" s="57"/>
      <c r="C127" s="57"/>
      <c r="D127" s="57"/>
    </row>
    <row r="128" spans="1:4" ht="12.75">
      <c r="A128" s="56"/>
      <c r="B128" s="57"/>
      <c r="C128" s="57"/>
      <c r="D128" s="57"/>
    </row>
    <row r="129" spans="1:4" ht="12.75">
      <c r="A129" s="56"/>
      <c r="B129" s="57"/>
      <c r="C129" s="57"/>
      <c r="D129" s="57"/>
    </row>
    <row r="130" spans="1:4" ht="12.75">
      <c r="A130" s="56"/>
      <c r="B130" s="57"/>
      <c r="C130" s="57"/>
      <c r="D130" s="57"/>
    </row>
    <row r="131" spans="1:4" ht="12.75">
      <c r="A131" s="56"/>
      <c r="B131" s="57"/>
      <c r="C131" s="57"/>
      <c r="D131" s="57"/>
    </row>
    <row r="132" spans="1:4" ht="12.75">
      <c r="A132" s="56"/>
      <c r="B132" s="57"/>
      <c r="C132" s="57"/>
      <c r="D132" s="57"/>
    </row>
    <row r="133" spans="1:4" ht="12.75">
      <c r="A133" s="56"/>
      <c r="B133" s="57"/>
      <c r="C133" s="57"/>
      <c r="D133" s="57"/>
    </row>
    <row r="134" spans="1:4" ht="12.75">
      <c r="A134" s="56"/>
      <c r="B134" s="57"/>
      <c r="C134" s="57"/>
      <c r="D134" s="57"/>
    </row>
    <row r="135" spans="1:4" ht="12.75">
      <c r="A135" s="56"/>
      <c r="B135" s="57"/>
      <c r="C135" s="57"/>
      <c r="D135" s="57"/>
    </row>
    <row r="136" spans="1:4" ht="12.75">
      <c r="A136" s="56"/>
      <c r="B136" s="57"/>
      <c r="C136" s="57"/>
      <c r="D136" s="57"/>
    </row>
    <row r="137" spans="1:4" ht="12.75">
      <c r="A137" s="56"/>
      <c r="B137" s="57"/>
      <c r="C137" s="57"/>
      <c r="D137" s="57"/>
    </row>
    <row r="138" spans="1:4" ht="12.75">
      <c r="A138" s="56"/>
      <c r="B138" s="57"/>
      <c r="C138" s="57"/>
      <c r="D138" s="57"/>
    </row>
    <row r="139" spans="1:4" ht="12.75">
      <c r="A139" s="56"/>
      <c r="B139" s="57"/>
      <c r="C139" s="57"/>
      <c r="D139" s="57"/>
    </row>
    <row r="140" spans="1:4" ht="12.75">
      <c r="A140" s="56"/>
      <c r="B140" s="57"/>
      <c r="C140" s="57"/>
      <c r="D140" s="57"/>
    </row>
    <row r="141" spans="1:4" ht="12.75">
      <c r="A141" s="56"/>
      <c r="B141" s="57"/>
      <c r="C141" s="57"/>
      <c r="D141" s="57"/>
    </row>
    <row r="142" spans="1:4" ht="12.75">
      <c r="A142" s="56"/>
      <c r="B142" s="57"/>
      <c r="C142" s="57"/>
      <c r="D142" s="57"/>
    </row>
    <row r="143" spans="1:4" ht="12.75">
      <c r="A143" s="56"/>
      <c r="B143" s="57"/>
      <c r="C143" s="57"/>
      <c r="D143" s="57"/>
    </row>
    <row r="144" spans="1:4" ht="12.75">
      <c r="A144" s="56"/>
      <c r="B144" s="57"/>
      <c r="C144" s="57"/>
      <c r="D144" s="57"/>
    </row>
    <row r="145" spans="1:4" ht="12.75">
      <c r="A145" s="56"/>
      <c r="B145" s="57"/>
      <c r="C145" s="57"/>
      <c r="D145" s="57"/>
    </row>
    <row r="146" spans="1:4" ht="12.75">
      <c r="A146" s="56"/>
      <c r="B146" s="57"/>
      <c r="C146" s="57"/>
      <c r="D146" s="57"/>
    </row>
    <row r="147" spans="1:4" ht="12.75">
      <c r="A147" s="56"/>
      <c r="B147" s="57"/>
      <c r="C147" s="57"/>
      <c r="D147" s="57"/>
    </row>
    <row r="148" spans="1:4" ht="12.75">
      <c r="A148" s="56"/>
      <c r="B148" s="57"/>
      <c r="C148" s="57"/>
      <c r="D148" s="57"/>
    </row>
    <row r="149" spans="1:4" ht="12.75">
      <c r="A149" s="56"/>
      <c r="B149" s="57"/>
      <c r="C149" s="57"/>
      <c r="D149" s="57"/>
    </row>
    <row r="150" spans="1:4" ht="12.75">
      <c r="A150" s="56"/>
      <c r="B150" s="57"/>
      <c r="C150" s="57"/>
      <c r="D150" s="57"/>
    </row>
    <row r="151" spans="1:4" ht="12.75">
      <c r="A151" s="56"/>
      <c r="B151" s="57"/>
      <c r="C151" s="57"/>
      <c r="D151" s="57"/>
    </row>
    <row r="152" spans="1:4" ht="12.75">
      <c r="A152" s="56"/>
      <c r="B152" s="57"/>
      <c r="C152" s="57"/>
      <c r="D152" s="57"/>
    </row>
    <row r="153" spans="1:4" ht="12.75">
      <c r="A153" s="56"/>
      <c r="B153" s="57"/>
      <c r="C153" s="57"/>
      <c r="D153" s="57"/>
    </row>
    <row r="154" spans="1:4" ht="12.75">
      <c r="A154" s="56"/>
      <c r="B154" s="57"/>
      <c r="C154" s="57"/>
      <c r="D154" s="57"/>
    </row>
    <row r="155" spans="1:4" ht="12.75">
      <c r="A155" s="56"/>
      <c r="B155" s="57"/>
      <c r="C155" s="57"/>
      <c r="D155" s="57"/>
    </row>
    <row r="156" spans="1:4" ht="12.75">
      <c r="A156" s="56"/>
      <c r="B156" s="57"/>
      <c r="C156" s="57"/>
      <c r="D156" s="57"/>
    </row>
    <row r="157" spans="1:4" ht="12.75">
      <c r="A157" s="56"/>
      <c r="B157" s="57"/>
      <c r="C157" s="57"/>
      <c r="D157" s="57"/>
    </row>
    <row r="158" spans="1:4" ht="12.75">
      <c r="A158" s="56"/>
      <c r="B158" s="57"/>
      <c r="C158" s="57"/>
      <c r="D158" s="57"/>
    </row>
    <row r="159" spans="1:4" ht="12.75">
      <c r="A159" s="56"/>
      <c r="B159" s="57"/>
      <c r="C159" s="57"/>
      <c r="D159" s="57"/>
    </row>
    <row r="160" spans="1:4" ht="12.75">
      <c r="A160" s="56"/>
      <c r="B160" s="57"/>
      <c r="C160" s="57"/>
      <c r="D160" s="57"/>
    </row>
    <row r="161" spans="1:4" ht="12.75">
      <c r="A161" s="56"/>
      <c r="B161" s="57"/>
      <c r="C161" s="57"/>
      <c r="D161" s="57"/>
    </row>
    <row r="162" spans="1:4" ht="12.75">
      <c r="A162" s="56"/>
      <c r="B162" s="57"/>
      <c r="C162" s="57"/>
      <c r="D162" s="57"/>
    </row>
    <row r="163" spans="1:4" ht="12.75">
      <c r="A163" s="56"/>
      <c r="B163" s="57"/>
      <c r="C163" s="57"/>
      <c r="D163" s="57"/>
    </row>
    <row r="164" spans="1:4" ht="12.75">
      <c r="A164" s="56"/>
      <c r="B164" s="57"/>
      <c r="C164" s="57"/>
      <c r="D164" s="57"/>
    </row>
    <row r="165" spans="1:4" ht="12.75">
      <c r="A165" s="56"/>
      <c r="B165" s="57"/>
      <c r="C165" s="57"/>
      <c r="D165" s="57"/>
    </row>
    <row r="166" spans="1:4" ht="12.75">
      <c r="A166" s="56"/>
      <c r="B166" s="57"/>
      <c r="C166" s="57"/>
      <c r="D166" s="57"/>
    </row>
    <row r="167" spans="1:4" ht="12.75">
      <c r="A167" s="56"/>
      <c r="B167" s="57"/>
      <c r="C167" s="57"/>
      <c r="D167" s="57"/>
    </row>
    <row r="168" spans="1:4" ht="12.75">
      <c r="A168" s="56"/>
      <c r="B168" s="57"/>
      <c r="C168" s="57"/>
      <c r="D168" s="57"/>
    </row>
    <row r="169" spans="1:4" ht="12.75">
      <c r="A169" s="56"/>
      <c r="B169" s="57"/>
      <c r="C169" s="57"/>
      <c r="D169" s="57"/>
    </row>
    <row r="170" spans="1:4" ht="12.75">
      <c r="A170" s="56"/>
      <c r="B170" s="57"/>
      <c r="C170" s="57"/>
      <c r="D170" s="57"/>
    </row>
    <row r="171" spans="1:4" ht="12.75">
      <c r="A171" s="56"/>
      <c r="B171" s="57"/>
      <c r="C171" s="57"/>
      <c r="D171" s="57"/>
    </row>
    <row r="172" spans="1:4" ht="12.75">
      <c r="A172" s="56"/>
      <c r="B172" s="57"/>
      <c r="C172" s="57"/>
      <c r="D172" s="57"/>
    </row>
    <row r="173" spans="1:4" ht="12.75">
      <c r="A173" s="56"/>
      <c r="B173" s="57"/>
      <c r="C173" s="57"/>
      <c r="D173" s="57"/>
    </row>
    <row r="174" spans="1:4" ht="12.75">
      <c r="A174" s="56"/>
      <c r="B174" s="57"/>
      <c r="C174" s="57"/>
      <c r="D174" s="57"/>
    </row>
    <row r="175" spans="1:4" ht="12.75">
      <c r="A175" s="56"/>
      <c r="B175" s="57"/>
      <c r="C175" s="57"/>
      <c r="D175" s="57"/>
    </row>
    <row r="176" spans="1:4" ht="12.75">
      <c r="A176" s="56"/>
      <c r="B176" s="57"/>
      <c r="C176" s="57"/>
      <c r="D176" s="57"/>
    </row>
    <row r="177" spans="1:4" ht="12.75">
      <c r="A177" s="56"/>
      <c r="B177" s="57"/>
      <c r="C177" s="57"/>
      <c r="D177" s="57"/>
    </row>
    <row r="178" spans="1:4" ht="12.75">
      <c r="A178" s="56"/>
      <c r="B178" s="57"/>
      <c r="C178" s="57"/>
      <c r="D178" s="57"/>
    </row>
    <row r="179" spans="1:4" ht="12.75">
      <c r="A179" s="56"/>
      <c r="B179" s="57"/>
      <c r="C179" s="57"/>
      <c r="D179" s="57"/>
    </row>
    <row r="180" spans="1:4" ht="12.75">
      <c r="A180" s="56"/>
      <c r="B180" s="57"/>
      <c r="C180" s="57"/>
      <c r="D180" s="57"/>
    </row>
    <row r="181" spans="1:4" ht="12.75">
      <c r="A181" s="56"/>
      <c r="B181" s="57"/>
      <c r="C181" s="57"/>
      <c r="D181" s="57"/>
    </row>
    <row r="182" spans="1:4" ht="12.75">
      <c r="A182" s="56"/>
      <c r="B182" s="57"/>
      <c r="C182" s="57"/>
      <c r="D182" s="57"/>
    </row>
    <row r="183" spans="1:4" ht="12.75">
      <c r="A183" s="56"/>
      <c r="B183" s="57"/>
      <c r="C183" s="57"/>
      <c r="D183" s="57"/>
    </row>
    <row r="184" spans="1:4" ht="12.75">
      <c r="A184" s="56"/>
      <c r="B184" s="57"/>
      <c r="C184" s="57"/>
      <c r="D184" s="57"/>
    </row>
    <row r="185" spans="1:4" ht="12.75">
      <c r="A185" s="56"/>
      <c r="B185" s="57"/>
      <c r="C185" s="57"/>
      <c r="D185" s="57"/>
    </row>
    <row r="186" spans="1:4" ht="12.75">
      <c r="A186" s="56"/>
      <c r="B186" s="57"/>
      <c r="C186" s="57"/>
      <c r="D186" s="57"/>
    </row>
    <row r="187" spans="1:4" ht="12.75">
      <c r="A187" s="56"/>
      <c r="B187" s="57"/>
      <c r="C187" s="57"/>
      <c r="D187" s="57"/>
    </row>
    <row r="188" spans="1:4" ht="12.75">
      <c r="A188" s="56"/>
      <c r="B188" s="57"/>
      <c r="C188" s="57"/>
      <c r="D188" s="57"/>
    </row>
    <row r="189" spans="1:4" ht="12.75">
      <c r="A189" s="56"/>
      <c r="B189" s="57"/>
      <c r="C189" s="57"/>
      <c r="D189" s="57"/>
    </row>
    <row r="190" spans="1:4" ht="12.75">
      <c r="A190" s="56"/>
      <c r="B190" s="57"/>
      <c r="C190" s="57"/>
      <c r="D190" s="57"/>
    </row>
    <row r="191" spans="1:4" ht="12.75">
      <c r="A191" s="56"/>
      <c r="B191" s="57"/>
      <c r="C191" s="57"/>
      <c r="D191" s="57"/>
    </row>
    <row r="192" spans="1:4" ht="12.75">
      <c r="A192" s="56"/>
      <c r="B192" s="57"/>
      <c r="C192" s="57"/>
      <c r="D192" s="57"/>
    </row>
    <row r="193" spans="1:4" ht="12.75">
      <c r="A193" s="56"/>
      <c r="B193" s="57"/>
      <c r="C193" s="57"/>
      <c r="D193" s="57"/>
    </row>
    <row r="194" spans="1:4" ht="12.75">
      <c r="A194" s="56"/>
      <c r="B194" s="57"/>
      <c r="C194" s="57"/>
      <c r="D194" s="57"/>
    </row>
    <row r="195" spans="1:4" ht="12.75">
      <c r="A195" s="56"/>
      <c r="B195" s="57"/>
      <c r="C195" s="57"/>
      <c r="D195" s="57"/>
    </row>
    <row r="196" spans="1:4" ht="12.75">
      <c r="A196" s="56"/>
      <c r="B196" s="57"/>
      <c r="C196" s="57"/>
      <c r="D196" s="57"/>
    </row>
    <row r="197" spans="1:4" ht="12.75">
      <c r="A197" s="56"/>
      <c r="B197" s="57"/>
      <c r="C197" s="57"/>
      <c r="D197" s="57"/>
    </row>
    <row r="198" spans="1:4" ht="12.75">
      <c r="A198" s="56"/>
      <c r="B198" s="57"/>
      <c r="C198" s="57"/>
      <c r="D198" s="57"/>
    </row>
    <row r="199" spans="1:4" ht="12.75">
      <c r="A199" s="56"/>
      <c r="B199" s="57"/>
      <c r="C199" s="57"/>
      <c r="D199" s="57"/>
    </row>
    <row r="200" spans="1:4" ht="12.75">
      <c r="A200" s="56"/>
      <c r="B200" s="57"/>
      <c r="C200" s="57"/>
      <c r="D200" s="57"/>
    </row>
    <row r="201" spans="1:4" ht="12.75">
      <c r="A201" s="56"/>
      <c r="B201" s="57"/>
      <c r="C201" s="57"/>
      <c r="D201" s="57"/>
    </row>
    <row r="202" spans="1:4" ht="12.75">
      <c r="A202" s="56"/>
      <c r="B202" s="57"/>
      <c r="C202" s="57"/>
      <c r="D202" s="57"/>
    </row>
    <row r="203" spans="1:4" ht="12.75">
      <c r="A203" s="56"/>
      <c r="B203" s="57"/>
      <c r="C203" s="57"/>
      <c r="D203" s="57"/>
    </row>
    <row r="204" spans="1:4" ht="12.75">
      <c r="A204" s="56"/>
      <c r="B204" s="57"/>
      <c r="C204" s="57"/>
      <c r="D204" s="57"/>
    </row>
    <row r="205" spans="1:4" ht="12.75">
      <c r="A205" s="56"/>
      <c r="B205" s="57"/>
      <c r="C205" s="57"/>
      <c r="D205" s="57"/>
    </row>
    <row r="206" spans="1:4" ht="12.75">
      <c r="A206" s="56"/>
      <c r="B206" s="57"/>
      <c r="C206" s="57"/>
      <c r="D206" s="57"/>
    </row>
    <row r="207" spans="1:4" ht="12.75">
      <c r="A207" s="56"/>
      <c r="B207" s="57"/>
      <c r="C207" s="57"/>
      <c r="D207" s="57"/>
    </row>
    <row r="208" spans="1:4" ht="12.75">
      <c r="A208" s="56"/>
      <c r="B208" s="57"/>
      <c r="C208" s="57"/>
      <c r="D208" s="57"/>
    </row>
    <row r="209" spans="1:4" ht="12.75">
      <c r="A209" s="56"/>
      <c r="B209" s="57"/>
      <c r="C209" s="57"/>
      <c r="D209" s="57"/>
    </row>
    <row r="210" spans="1:4" ht="12.75">
      <c r="A210" s="56"/>
      <c r="B210" s="57"/>
      <c r="C210" s="57"/>
      <c r="D210" s="57"/>
    </row>
    <row r="211" spans="1:4" ht="12.75">
      <c r="A211" s="56"/>
      <c r="B211" s="57"/>
      <c r="C211" s="57"/>
      <c r="D211" s="57"/>
    </row>
    <row r="212" spans="1:4" ht="12.75">
      <c r="A212" s="56"/>
      <c r="B212" s="57"/>
      <c r="C212" s="57"/>
      <c r="D212" s="57"/>
    </row>
    <row r="213" spans="1:4" ht="12.75">
      <c r="A213" s="56"/>
      <c r="B213" s="57"/>
      <c r="C213" s="57"/>
      <c r="D213" s="57"/>
    </row>
    <row r="214" spans="1:4" ht="12.75">
      <c r="A214" s="56"/>
      <c r="B214" s="57"/>
      <c r="C214" s="57"/>
      <c r="D214" s="57"/>
    </row>
    <row r="215" spans="1:4" ht="12.75">
      <c r="A215" s="56"/>
      <c r="B215" s="57"/>
      <c r="C215" s="57"/>
      <c r="D215" s="57"/>
    </row>
    <row r="216" spans="1:4" ht="12.75">
      <c r="A216" s="56"/>
      <c r="B216" s="57"/>
      <c r="C216" s="57"/>
      <c r="D216" s="57"/>
    </row>
    <row r="217" spans="1:4" ht="12.75">
      <c r="A217" s="56"/>
      <c r="B217" s="57"/>
      <c r="C217" s="57"/>
      <c r="D217" s="57"/>
    </row>
    <row r="218" spans="1:4" ht="12.75">
      <c r="A218" s="56"/>
      <c r="B218" s="57"/>
      <c r="C218" s="57"/>
      <c r="D218" s="57"/>
    </row>
    <row r="219" spans="1:4" ht="12.75">
      <c r="A219" s="56"/>
      <c r="B219" s="57"/>
      <c r="C219" s="57"/>
      <c r="D219" s="57"/>
    </row>
    <row r="220" spans="1:4" ht="12.75">
      <c r="A220" s="56"/>
      <c r="B220" s="57"/>
      <c r="C220" s="57"/>
      <c r="D220" s="57"/>
    </row>
    <row r="221" spans="1:4" ht="12.75">
      <c r="A221" s="56"/>
      <c r="B221" s="57"/>
      <c r="C221" s="57"/>
      <c r="D221" s="57"/>
    </row>
    <row r="222" spans="1:4" ht="12.75">
      <c r="A222" s="56"/>
      <c r="B222" s="57"/>
      <c r="C222" s="57"/>
      <c r="D222" s="57"/>
    </row>
    <row r="223" spans="1:4" ht="12.75">
      <c r="A223" s="56"/>
      <c r="B223" s="57"/>
      <c r="C223" s="57"/>
      <c r="D223" s="57"/>
    </row>
    <row r="224" spans="1:4" ht="12.75">
      <c r="A224" s="56"/>
      <c r="B224" s="57"/>
      <c r="C224" s="57"/>
      <c r="D224" s="57"/>
    </row>
    <row r="225" spans="1:4" ht="12.75">
      <c r="A225" s="56"/>
      <c r="B225" s="57"/>
      <c r="C225" s="57"/>
      <c r="D225" s="57"/>
    </row>
    <row r="226" spans="1:4" ht="12.75">
      <c r="A226" s="56"/>
      <c r="B226" s="57"/>
      <c r="C226" s="57"/>
      <c r="D226" s="57"/>
    </row>
    <row r="227" spans="1:4" ht="12.75">
      <c r="A227" s="56"/>
      <c r="B227" s="57"/>
      <c r="C227" s="57"/>
      <c r="D227" s="57"/>
    </row>
    <row r="228" spans="1:4" ht="12.75">
      <c r="A228" s="56"/>
      <c r="B228" s="57"/>
      <c r="C228" s="57"/>
      <c r="D228" s="57"/>
    </row>
    <row r="229" spans="1:4" ht="12.75">
      <c r="A229" s="56"/>
      <c r="B229" s="57"/>
      <c r="C229" s="57"/>
      <c r="D229" s="57"/>
    </row>
    <row r="230" spans="1:4" ht="12.75">
      <c r="A230" s="56"/>
      <c r="B230" s="57"/>
      <c r="C230" s="57"/>
      <c r="D230" s="57"/>
    </row>
    <row r="231" spans="1:4" ht="12.75">
      <c r="A231" s="56"/>
      <c r="B231" s="57"/>
      <c r="C231" s="57"/>
      <c r="D231" s="57"/>
    </row>
    <row r="232" spans="1:4" ht="12.75">
      <c r="A232" s="56"/>
      <c r="B232" s="57"/>
      <c r="C232" s="57"/>
      <c r="D232" s="57"/>
    </row>
    <row r="233" spans="1:4" ht="12.75">
      <c r="A233" s="56"/>
      <c r="B233" s="57"/>
      <c r="C233" s="57"/>
      <c r="D233" s="57"/>
    </row>
    <row r="234" spans="1:4" ht="12.75">
      <c r="A234" s="56"/>
      <c r="B234" s="57"/>
      <c r="C234" s="57"/>
      <c r="D234" s="57"/>
    </row>
    <row r="235" spans="1:4" ht="12.75">
      <c r="A235" s="56"/>
      <c r="B235" s="57"/>
      <c r="C235" s="57"/>
      <c r="D235" s="57"/>
    </row>
    <row r="236" spans="1:4" ht="12.75">
      <c r="A236" s="56"/>
      <c r="B236" s="57"/>
      <c r="C236" s="57"/>
      <c r="D236" s="57"/>
    </row>
    <row r="237" spans="1:4" ht="12.75">
      <c r="A237" s="56"/>
      <c r="B237" s="57"/>
      <c r="C237" s="57"/>
      <c r="D237" s="57"/>
    </row>
    <row r="238" spans="1:4" ht="12.75">
      <c r="A238" s="56"/>
      <c r="B238" s="57"/>
      <c r="C238" s="57"/>
      <c r="D238" s="57"/>
    </row>
    <row r="239" spans="1:4" ht="12.75">
      <c r="A239" s="56"/>
      <c r="B239" s="57"/>
      <c r="C239" s="57"/>
      <c r="D239" s="57"/>
    </row>
    <row r="240" spans="1:4" ht="12.75">
      <c r="A240" s="56"/>
      <c r="B240" s="57"/>
      <c r="C240" s="57"/>
      <c r="D240" s="57"/>
    </row>
    <row r="241" spans="1:4" ht="12.75">
      <c r="A241" s="56"/>
      <c r="B241" s="57"/>
      <c r="C241" s="57"/>
      <c r="D241" s="57"/>
    </row>
    <row r="242" spans="1:4" ht="12.75">
      <c r="A242" s="56"/>
      <c r="B242" s="57"/>
      <c r="C242" s="57"/>
      <c r="D242" s="57"/>
    </row>
    <row r="243" spans="1:4" ht="12.75">
      <c r="A243" s="56"/>
      <c r="B243" s="57"/>
      <c r="C243" s="57"/>
      <c r="D243" s="57"/>
    </row>
    <row r="244" spans="1:4" ht="12.75">
      <c r="A244" s="56"/>
      <c r="B244" s="57"/>
      <c r="C244" s="57"/>
      <c r="D244" s="57"/>
    </row>
    <row r="245" spans="1:4" ht="12.75">
      <c r="A245" s="56"/>
      <c r="B245" s="57"/>
      <c r="C245" s="57"/>
      <c r="D245" s="57"/>
    </row>
    <row r="246" spans="1:4" ht="12.75">
      <c r="A246" s="56"/>
      <c r="B246" s="57"/>
      <c r="C246" s="57"/>
      <c r="D246" s="57"/>
    </row>
    <row r="247" spans="1:4" ht="12.75">
      <c r="A247" s="56"/>
      <c r="B247" s="57"/>
      <c r="C247" s="57"/>
      <c r="D247" s="57"/>
    </row>
    <row r="248" spans="1:4" ht="12.75">
      <c r="A248" s="56"/>
      <c r="B248" s="57"/>
      <c r="C248" s="57"/>
      <c r="D248" s="57"/>
    </row>
    <row r="249" spans="1:4" ht="12.75">
      <c r="A249" s="56"/>
      <c r="B249" s="57"/>
      <c r="C249" s="57"/>
      <c r="D249" s="57"/>
    </row>
    <row r="250" spans="1:4" ht="12.75">
      <c r="A250" s="56"/>
      <c r="B250" s="57"/>
      <c r="C250" s="57"/>
      <c r="D250" s="57"/>
    </row>
    <row r="251" spans="1:4" ht="12.75">
      <c r="A251" s="56"/>
      <c r="B251" s="57"/>
      <c r="C251" s="57"/>
      <c r="D251" s="57"/>
    </row>
    <row r="252" spans="1:4" ht="12.75">
      <c r="A252" s="56"/>
      <c r="B252" s="57"/>
      <c r="C252" s="57"/>
      <c r="D252" s="57"/>
    </row>
    <row r="253" spans="1:4" ht="12.75">
      <c r="A253" s="56"/>
      <c r="B253" s="57"/>
      <c r="C253" s="57"/>
      <c r="D253" s="57"/>
    </row>
    <row r="254" spans="1:4" ht="12.75">
      <c r="A254" s="56"/>
      <c r="B254" s="57"/>
      <c r="C254" s="57"/>
      <c r="D254" s="57"/>
    </row>
    <row r="255" spans="1:4" ht="12.75">
      <c r="A255" s="56"/>
      <c r="B255" s="57"/>
      <c r="C255" s="57"/>
      <c r="D255" s="57"/>
    </row>
    <row r="256" spans="1:4" ht="12.75">
      <c r="A256" s="56"/>
      <c r="B256" s="57"/>
      <c r="C256" s="57"/>
      <c r="D256" s="57"/>
    </row>
    <row r="257" spans="1:4" ht="12.75">
      <c r="A257" s="56"/>
      <c r="B257" s="57"/>
      <c r="C257" s="57"/>
      <c r="D257" s="57"/>
    </row>
    <row r="258" spans="1:4" ht="12.75">
      <c r="A258" s="56"/>
      <c r="B258" s="57"/>
      <c r="C258" s="57"/>
      <c r="D258" s="57"/>
    </row>
    <row r="259" spans="1:4" ht="12.75">
      <c r="A259" s="56"/>
      <c r="B259" s="57"/>
      <c r="C259" s="57"/>
      <c r="D259" s="57"/>
    </row>
    <row r="260" spans="1:4" ht="12.75">
      <c r="A260" s="56"/>
      <c r="B260" s="57"/>
      <c r="C260" s="57"/>
      <c r="D260" s="57"/>
    </row>
    <row r="261" spans="1:4" ht="12.75">
      <c r="A261" s="56"/>
      <c r="B261" s="57"/>
      <c r="C261" s="57"/>
      <c r="D261" s="57"/>
    </row>
    <row r="262" spans="1:4" ht="12.75">
      <c r="A262" s="56"/>
      <c r="B262" s="57"/>
      <c r="C262" s="57"/>
      <c r="D262" s="57"/>
    </row>
    <row r="263" spans="1:4" ht="12.75">
      <c r="A263" s="56"/>
      <c r="B263" s="57"/>
      <c r="C263" s="57"/>
      <c r="D263" s="57"/>
    </row>
    <row r="264" spans="1:4" ht="12.75">
      <c r="A264" s="56"/>
      <c r="B264" s="57"/>
      <c r="C264" s="57"/>
      <c r="D264" s="57"/>
    </row>
    <row r="265" spans="1:4" ht="12.75">
      <c r="A265" s="56"/>
      <c r="B265" s="57"/>
      <c r="C265" s="57"/>
      <c r="D265" s="57"/>
    </row>
    <row r="266" spans="1:4" ht="12.75">
      <c r="A266" s="56"/>
      <c r="B266" s="57"/>
      <c r="C266" s="57"/>
      <c r="D266" s="57"/>
    </row>
    <row r="267" spans="1:4" ht="12.75">
      <c r="A267" s="56"/>
      <c r="B267" s="57"/>
      <c r="C267" s="57"/>
      <c r="D267" s="57"/>
    </row>
    <row r="268" spans="1:4" ht="12.75">
      <c r="A268" s="56"/>
      <c r="B268" s="57"/>
      <c r="C268" s="57"/>
      <c r="D268" s="57"/>
    </row>
    <row r="269" spans="1:4" ht="12.75">
      <c r="A269" s="56"/>
      <c r="B269" s="57"/>
      <c r="C269" s="57"/>
      <c r="D269" s="57"/>
    </row>
    <row r="270" spans="1:4" ht="12.75">
      <c r="A270" s="56"/>
      <c r="B270" s="57"/>
      <c r="C270" s="57"/>
      <c r="D270" s="57"/>
    </row>
    <row r="271" spans="1:4" ht="12.75">
      <c r="A271" s="56"/>
      <c r="B271" s="57"/>
      <c r="C271" s="57"/>
      <c r="D271" s="57"/>
    </row>
    <row r="272" spans="1:4" ht="12.75">
      <c r="A272" s="56"/>
      <c r="B272" s="57"/>
      <c r="C272" s="57"/>
      <c r="D272" s="57"/>
    </row>
    <row r="273" spans="1:4" ht="12.75">
      <c r="A273" s="56"/>
      <c r="B273" s="57"/>
      <c r="C273" s="57"/>
      <c r="D273" s="57"/>
    </row>
    <row r="274" spans="1:4" ht="12.75">
      <c r="A274" s="56"/>
      <c r="B274" s="57"/>
      <c r="C274" s="57"/>
      <c r="D274" s="57"/>
    </row>
    <row r="275" spans="1:4" ht="12.75">
      <c r="A275" s="56"/>
      <c r="B275" s="57"/>
      <c r="C275" s="57"/>
      <c r="D275" s="57"/>
    </row>
    <row r="276" spans="1:4" ht="12.75">
      <c r="A276" s="56"/>
      <c r="B276" s="57"/>
      <c r="C276" s="57"/>
      <c r="D276" s="57"/>
    </row>
    <row r="277" spans="1:4" ht="12.75">
      <c r="A277" s="56"/>
      <c r="B277" s="57"/>
      <c r="C277" s="57"/>
      <c r="D277" s="57"/>
    </row>
    <row r="278" spans="1:4" ht="12.75">
      <c r="A278" s="56"/>
      <c r="B278" s="57"/>
      <c r="C278" s="57"/>
      <c r="D278" s="57"/>
    </row>
    <row r="279" spans="1:4" ht="12.75">
      <c r="A279" s="56"/>
      <c r="B279" s="57"/>
      <c r="C279" s="57"/>
      <c r="D279" s="57"/>
    </row>
    <row r="280" spans="1:4" ht="12.75">
      <c r="A280" s="56"/>
      <c r="B280" s="57"/>
      <c r="C280" s="57"/>
      <c r="D280" s="57"/>
    </row>
    <row r="281" spans="1:4" ht="12.75">
      <c r="A281" s="56"/>
      <c r="B281" s="57"/>
      <c r="C281" s="57"/>
      <c r="D281" s="57"/>
    </row>
    <row r="282" spans="1:4" ht="12.75">
      <c r="A282" s="56"/>
      <c r="B282" s="57"/>
      <c r="C282" s="57"/>
      <c r="D282" s="57"/>
    </row>
    <row r="283" spans="1:4" ht="12.75">
      <c r="A283" s="56"/>
      <c r="B283" s="57"/>
      <c r="C283" s="57"/>
      <c r="D283" s="57"/>
    </row>
    <row r="284" spans="1:4" ht="12.75">
      <c r="A284" s="56"/>
      <c r="B284" s="57"/>
      <c r="C284" s="57"/>
      <c r="D284" s="57"/>
    </row>
    <row r="285" spans="1:4" ht="12.75">
      <c r="A285" s="56"/>
      <c r="B285" s="57"/>
      <c r="C285" s="57"/>
      <c r="D285" s="57"/>
    </row>
    <row r="286" spans="1:4" ht="12.75">
      <c r="A286" s="56"/>
      <c r="B286" s="57"/>
      <c r="C286" s="57"/>
      <c r="D286" s="57"/>
    </row>
    <row r="287" spans="1:4" ht="12.75">
      <c r="A287" s="56"/>
      <c r="B287" s="57"/>
      <c r="C287" s="57"/>
      <c r="D287" s="57"/>
    </row>
    <row r="288" spans="1:4" ht="12.75">
      <c r="A288" s="56"/>
      <c r="B288" s="57"/>
      <c r="C288" s="57"/>
      <c r="D288" s="57"/>
    </row>
    <row r="289" spans="1:4" ht="12.75">
      <c r="A289" s="56"/>
      <c r="B289" s="57"/>
      <c r="C289" s="57"/>
      <c r="D289" s="57"/>
    </row>
    <row r="290" spans="1:4" ht="12.75">
      <c r="A290" s="56"/>
      <c r="B290" s="57"/>
      <c r="C290" s="57"/>
      <c r="D290" s="57"/>
    </row>
    <row r="291" spans="1:4" ht="12.75">
      <c r="A291" s="56"/>
      <c r="B291" s="57"/>
      <c r="C291" s="57"/>
      <c r="D291" s="57"/>
    </row>
    <row r="292" spans="1:4" ht="12.75">
      <c r="A292" s="56"/>
      <c r="B292" s="57"/>
      <c r="C292" s="57"/>
      <c r="D292" s="57"/>
    </row>
    <row r="293" spans="1:4" ht="12.75">
      <c r="A293" s="56"/>
      <c r="B293" s="57"/>
      <c r="C293" s="57"/>
      <c r="D293" s="57"/>
    </row>
    <row r="294" spans="1:4" ht="12.75">
      <c r="A294" s="56"/>
      <c r="B294" s="57"/>
      <c r="C294" s="57"/>
      <c r="D294" s="57"/>
    </row>
    <row r="295" spans="1:4" ht="12.75">
      <c r="A295" s="56"/>
      <c r="B295" s="57"/>
      <c r="C295" s="57"/>
      <c r="D295" s="57"/>
    </row>
    <row r="296" spans="1:4" ht="12.75">
      <c r="A296" s="56"/>
      <c r="B296" s="57"/>
      <c r="C296" s="57"/>
      <c r="D296" s="57"/>
    </row>
    <row r="297" spans="1:4" ht="12.75">
      <c r="A297" s="56"/>
      <c r="B297" s="57"/>
      <c r="C297" s="57"/>
      <c r="D297" s="57"/>
    </row>
    <row r="298" spans="1:4" ht="12.75">
      <c r="A298" s="56"/>
      <c r="B298" s="57"/>
      <c r="C298" s="57"/>
      <c r="D298" s="57"/>
    </row>
    <row r="299" spans="1:4" ht="12.75">
      <c r="A299" s="56"/>
      <c r="B299" s="57"/>
      <c r="C299" s="57"/>
      <c r="D299" s="57"/>
    </row>
    <row r="300" spans="1:4" ht="12.75">
      <c r="A300" s="56"/>
      <c r="B300" s="57"/>
      <c r="C300" s="57"/>
      <c r="D300" s="57"/>
    </row>
    <row r="301" spans="1:4" ht="12.75">
      <c r="A301" s="56"/>
      <c r="B301" s="57"/>
      <c r="C301" s="57"/>
      <c r="D301" s="57"/>
    </row>
    <row r="302" spans="1:4" ht="12.75">
      <c r="A302" s="56"/>
      <c r="B302" s="57"/>
      <c r="C302" s="57"/>
      <c r="D302" s="57"/>
    </row>
    <row r="303" spans="1:4" ht="12.75">
      <c r="A303" s="56"/>
      <c r="B303" s="57"/>
      <c r="C303" s="57"/>
      <c r="D303" s="57"/>
    </row>
    <row r="304" spans="1:4" ht="12.75">
      <c r="A304" s="56"/>
      <c r="B304" s="57"/>
      <c r="C304" s="57"/>
      <c r="D304" s="57"/>
    </row>
    <row r="305" spans="1:4" ht="12.75">
      <c r="A305" s="56"/>
      <c r="B305" s="57"/>
      <c r="C305" s="57"/>
      <c r="D305" s="57"/>
    </row>
    <row r="306" spans="1:4" ht="12.75">
      <c r="A306" s="56"/>
      <c r="B306" s="57"/>
      <c r="C306" s="57"/>
      <c r="D306" s="57"/>
    </row>
    <row r="307" spans="1:4" ht="12.75">
      <c r="A307" s="56"/>
      <c r="B307" s="57"/>
      <c r="C307" s="57"/>
      <c r="D307" s="57"/>
    </row>
    <row r="308" spans="1:4" ht="12.75">
      <c r="A308" s="56"/>
      <c r="B308" s="57"/>
      <c r="C308" s="57"/>
      <c r="D308" s="57"/>
    </row>
    <row r="309" spans="1:4" ht="12.75">
      <c r="A309" s="56"/>
      <c r="B309" s="57"/>
      <c r="C309" s="57"/>
      <c r="D309" s="57"/>
    </row>
    <row r="310" spans="1:4" ht="12.75">
      <c r="A310" s="56"/>
      <c r="B310" s="57"/>
      <c r="C310" s="57"/>
      <c r="D310" s="57"/>
    </row>
    <row r="311" spans="1:4" ht="12.75">
      <c r="A311" s="56"/>
      <c r="B311" s="57"/>
      <c r="C311" s="57"/>
      <c r="D311" s="57"/>
    </row>
    <row r="312" spans="1:4" ht="12.75">
      <c r="A312" s="56"/>
      <c r="B312" s="57"/>
      <c r="C312" s="57"/>
      <c r="D312" s="57"/>
    </row>
    <row r="313" spans="1:4" ht="12.75">
      <c r="A313" s="56"/>
      <c r="B313" s="57"/>
      <c r="C313" s="57"/>
      <c r="D313" s="57"/>
    </row>
    <row r="314" spans="1:4" ht="12.75">
      <c r="A314" s="56"/>
      <c r="B314" s="57"/>
      <c r="C314" s="57"/>
      <c r="D314" s="57"/>
    </row>
    <row r="315" spans="1:4" ht="12.75">
      <c r="A315" s="56"/>
      <c r="B315" s="57"/>
      <c r="C315" s="57"/>
      <c r="D315" s="57"/>
    </row>
    <row r="316" spans="1:4" ht="12.75">
      <c r="A316" s="56"/>
      <c r="B316" s="57"/>
      <c r="C316" s="57"/>
      <c r="D316" s="57"/>
    </row>
    <row r="317" spans="1:4" ht="12.75">
      <c r="A317" s="56"/>
      <c r="B317" s="57"/>
      <c r="C317" s="57"/>
      <c r="D317" s="57"/>
    </row>
    <row r="318" spans="1:4" ht="12.75">
      <c r="A318" s="56"/>
      <c r="B318" s="57"/>
      <c r="C318" s="57"/>
      <c r="D318" s="57"/>
    </row>
    <row r="319" spans="1:4" ht="12.75">
      <c r="A319" s="56"/>
      <c r="B319" s="57"/>
      <c r="C319" s="57"/>
      <c r="D319" s="57"/>
    </row>
    <row r="320" spans="1:4" ht="12.75">
      <c r="A320" s="56"/>
      <c r="B320" s="57"/>
      <c r="C320" s="57"/>
      <c r="D320" s="57"/>
    </row>
    <row r="321" spans="1:4" ht="12.75">
      <c r="A321" s="56"/>
      <c r="B321" s="57"/>
      <c r="C321" s="57"/>
      <c r="D321" s="57"/>
    </row>
    <row r="322" spans="1:4" ht="12.75">
      <c r="A322" s="56"/>
      <c r="B322" s="57"/>
      <c r="C322" s="57"/>
      <c r="D322" s="57"/>
    </row>
    <row r="323" spans="1:4" ht="12.75">
      <c r="A323" s="56"/>
      <c r="B323" s="57"/>
      <c r="C323" s="57"/>
      <c r="D323" s="57"/>
    </row>
    <row r="324" spans="1:4" ht="12.75">
      <c r="A324" s="56"/>
      <c r="B324" s="57"/>
      <c r="C324" s="57"/>
      <c r="D324" s="57"/>
    </row>
    <row r="325" spans="1:4" ht="12.75">
      <c r="A325" s="56"/>
      <c r="B325" s="57"/>
      <c r="C325" s="57"/>
      <c r="D325" s="57"/>
    </row>
    <row r="326" spans="1:4" ht="12.75">
      <c r="A326" s="56"/>
      <c r="B326" s="57"/>
      <c r="C326" s="57"/>
      <c r="D326" s="57"/>
    </row>
    <row r="327" spans="1:4" ht="12.75">
      <c r="A327" s="56"/>
      <c r="B327" s="57"/>
      <c r="C327" s="57"/>
      <c r="D327" s="57"/>
    </row>
    <row r="328" spans="1:4" ht="12.75">
      <c r="A328" s="56"/>
      <c r="B328" s="57"/>
      <c r="C328" s="57"/>
      <c r="D328" s="57"/>
    </row>
    <row r="329" spans="1:4" ht="12.75">
      <c r="A329" s="56"/>
      <c r="B329" s="57"/>
      <c r="C329" s="57"/>
      <c r="D329" s="57"/>
    </row>
    <row r="330" spans="1:4" ht="12.75">
      <c r="A330" s="56"/>
      <c r="B330" s="57"/>
      <c r="C330" s="57"/>
      <c r="D330" s="57"/>
    </row>
    <row r="331" spans="1:4" ht="12.75">
      <c r="A331" s="56"/>
      <c r="B331" s="57"/>
      <c r="C331" s="57"/>
      <c r="D331" s="57"/>
    </row>
    <row r="332" spans="1:4" ht="12.75">
      <c r="A332" s="56"/>
      <c r="B332" s="57"/>
      <c r="C332" s="57"/>
      <c r="D332" s="57"/>
    </row>
    <row r="333" spans="1:4" ht="12.75">
      <c r="A333" s="56"/>
      <c r="B333" s="57"/>
      <c r="C333" s="57"/>
      <c r="D333" s="57"/>
    </row>
    <row r="334" spans="1:4" ht="12.75">
      <c r="A334" s="56"/>
      <c r="B334" s="57"/>
      <c r="C334" s="57"/>
      <c r="D334" s="57"/>
    </row>
    <row r="335" spans="1:4" ht="12.75">
      <c r="A335" s="56"/>
      <c r="B335" s="57"/>
      <c r="C335" s="57"/>
      <c r="D335" s="57"/>
    </row>
    <row r="336" spans="1:4" ht="12.75">
      <c r="A336" s="56"/>
      <c r="B336" s="57"/>
      <c r="C336" s="57"/>
      <c r="D336" s="57"/>
    </row>
    <row r="337" spans="1:4" ht="12.75">
      <c r="A337" s="56"/>
      <c r="B337" s="57"/>
      <c r="C337" s="57"/>
      <c r="D337" s="57"/>
    </row>
    <row r="338" spans="1:4" ht="12.75">
      <c r="A338" s="56"/>
      <c r="B338" s="57"/>
      <c r="C338" s="57"/>
      <c r="D338" s="57"/>
    </row>
    <row r="339" spans="1:4" ht="12.75">
      <c r="A339" s="56"/>
      <c r="B339" s="57"/>
      <c r="C339" s="57"/>
      <c r="D339" s="57"/>
    </row>
    <row r="340" spans="1:4" ht="12.75">
      <c r="A340" s="56"/>
      <c r="B340" s="57"/>
      <c r="C340" s="57"/>
      <c r="D340" s="57"/>
    </row>
    <row r="341" spans="1:4" ht="12.75">
      <c r="A341" s="56"/>
      <c r="B341" s="57"/>
      <c r="C341" s="57"/>
      <c r="D341" s="57"/>
    </row>
    <row r="342" spans="1:4" ht="12.75">
      <c r="A342" s="56"/>
      <c r="B342" s="57"/>
      <c r="C342" s="57"/>
      <c r="D342" s="57"/>
    </row>
    <row r="343" spans="1:4" ht="12.75">
      <c r="A343" s="56"/>
      <c r="B343" s="57"/>
      <c r="C343" s="57"/>
      <c r="D343" s="57"/>
    </row>
    <row r="344" spans="1:4" ht="12.75">
      <c r="A344" s="56"/>
      <c r="B344" s="57"/>
      <c r="C344" s="57"/>
      <c r="D344" s="57"/>
    </row>
    <row r="345" spans="1:4" ht="12.75">
      <c r="A345" s="56"/>
      <c r="B345" s="57"/>
      <c r="C345" s="57"/>
      <c r="D345" s="57"/>
    </row>
    <row r="346" spans="1:4" ht="12.75">
      <c r="A346" s="56"/>
      <c r="B346" s="57"/>
      <c r="C346" s="57"/>
      <c r="D346" s="57"/>
    </row>
    <row r="347" spans="1:4" ht="12.75">
      <c r="A347" s="56"/>
      <c r="B347" s="57"/>
      <c r="C347" s="57"/>
      <c r="D347" s="57"/>
    </row>
    <row r="348" spans="1:4" ht="12.75">
      <c r="A348" s="56"/>
      <c r="B348" s="57"/>
      <c r="C348" s="57"/>
      <c r="D348" s="57"/>
    </row>
    <row r="349" spans="1:4" ht="12.75">
      <c r="A349" s="56"/>
      <c r="B349" s="57"/>
      <c r="C349" s="57"/>
      <c r="D349" s="57"/>
    </row>
    <row r="350" spans="1:4" ht="12.75">
      <c r="A350" s="56"/>
      <c r="B350" s="57"/>
      <c r="C350" s="57"/>
      <c r="D350" s="57"/>
    </row>
    <row r="351" spans="1:4" ht="12.75">
      <c r="A351" s="56"/>
      <c r="B351" s="57"/>
      <c r="C351" s="57"/>
      <c r="D351" s="57"/>
    </row>
    <row r="352" spans="1:4" ht="12.75">
      <c r="A352" s="56"/>
      <c r="B352" s="57"/>
      <c r="C352" s="57"/>
      <c r="D352" s="57"/>
    </row>
    <row r="353" spans="1:4" ht="12.75">
      <c r="A353" s="56"/>
      <c r="B353" s="57"/>
      <c r="C353" s="57"/>
      <c r="D353" s="57"/>
    </row>
    <row r="354" spans="1:4" ht="12.75">
      <c r="A354" s="56"/>
      <c r="B354" s="57"/>
      <c r="C354" s="57"/>
      <c r="D354" s="57"/>
    </row>
    <row r="355" spans="1:4" ht="12.75">
      <c r="A355" s="56"/>
      <c r="B355" s="57"/>
      <c r="C355" s="57"/>
      <c r="D355" s="57"/>
    </row>
    <row r="356" spans="1:4" ht="12.75">
      <c r="A356" s="56"/>
      <c r="B356" s="57"/>
      <c r="C356" s="57"/>
      <c r="D356" s="57"/>
    </row>
    <row r="357" spans="1:4" ht="12.75">
      <c r="A357" s="56"/>
      <c r="B357" s="57"/>
      <c r="C357" s="57"/>
      <c r="D357" s="57"/>
    </row>
    <row r="358" spans="1:4" ht="12.75">
      <c r="A358" s="56"/>
      <c r="B358" s="57"/>
      <c r="C358" s="57"/>
      <c r="D358" s="57"/>
    </row>
    <row r="359" spans="1:4" ht="12.75">
      <c r="A359" s="56"/>
      <c r="B359" s="57"/>
      <c r="C359" s="57"/>
      <c r="D359" s="57"/>
    </row>
    <row r="360" spans="1:4" ht="12.75">
      <c r="A360" s="56"/>
      <c r="B360" s="57"/>
      <c r="C360" s="57"/>
      <c r="D360" s="57"/>
    </row>
    <row r="361" spans="1:4" ht="12.75">
      <c r="A361" s="56"/>
      <c r="B361" s="57"/>
      <c r="C361" s="57"/>
      <c r="D361" s="57"/>
    </row>
    <row r="362" spans="1:4" ht="12.75">
      <c r="A362" s="56"/>
      <c r="B362" s="57"/>
      <c r="C362" s="57"/>
      <c r="D362" s="57"/>
    </row>
    <row r="363" spans="1:4" ht="12.75">
      <c r="A363" s="56"/>
      <c r="B363" s="57"/>
      <c r="C363" s="57"/>
      <c r="D363" s="57"/>
    </row>
    <row r="364" spans="1:4" ht="12.75">
      <c r="A364" s="56"/>
      <c r="B364" s="57"/>
      <c r="C364" s="57"/>
      <c r="D364" s="57"/>
    </row>
    <row r="365" spans="1:4" ht="12.75">
      <c r="A365" s="56"/>
      <c r="B365" s="57"/>
      <c r="C365" s="57"/>
      <c r="D365" s="57"/>
    </row>
    <row r="366" spans="1:4" ht="12.75">
      <c r="A366" s="56"/>
      <c r="B366" s="57"/>
      <c r="C366" s="57"/>
      <c r="D366" s="57"/>
    </row>
    <row r="367" spans="1:4" ht="12.75">
      <c r="A367" s="56"/>
      <c r="B367" s="57"/>
      <c r="C367" s="57"/>
      <c r="D367" s="57"/>
    </row>
    <row r="368" spans="1:4" ht="12.75">
      <c r="A368" s="56"/>
      <c r="B368" s="57"/>
      <c r="C368" s="57"/>
      <c r="D368" s="57"/>
    </row>
    <row r="369" spans="1:4" ht="12.75">
      <c r="A369" s="56"/>
      <c r="B369" s="57"/>
      <c r="C369" s="57"/>
      <c r="D369" s="57"/>
    </row>
    <row r="370" spans="1:4" ht="12.75">
      <c r="A370" s="56"/>
      <c r="B370" s="57"/>
      <c r="C370" s="57"/>
      <c r="D370" s="57"/>
    </row>
    <row r="371" spans="1:4" ht="12.75">
      <c r="A371" s="56"/>
      <c r="B371" s="57"/>
      <c r="C371" s="57"/>
      <c r="D371" s="57"/>
    </row>
    <row r="372" spans="1:4" ht="12.75">
      <c r="A372" s="56"/>
      <c r="B372" s="57"/>
      <c r="C372" s="57"/>
      <c r="D372" s="57"/>
    </row>
    <row r="373" spans="1:4" ht="12.75">
      <c r="A373" s="56"/>
      <c r="B373" s="57"/>
      <c r="C373" s="57"/>
      <c r="D373" s="57"/>
    </row>
    <row r="374" spans="1:4" ht="12.75">
      <c r="A374" s="56"/>
      <c r="B374" s="57"/>
      <c r="C374" s="57"/>
      <c r="D374" s="57"/>
    </row>
    <row r="375" spans="1:4" ht="12.75">
      <c r="A375" s="56"/>
      <c r="B375" s="57"/>
      <c r="C375" s="57"/>
      <c r="D375" s="57"/>
    </row>
    <row r="376" spans="1:4" ht="12.75">
      <c r="A376" s="56"/>
      <c r="B376" s="57"/>
      <c r="C376" s="57"/>
      <c r="D376" s="57"/>
    </row>
    <row r="377" spans="1:4" ht="12.75">
      <c r="A377" s="56"/>
      <c r="B377" s="57"/>
      <c r="C377" s="57"/>
      <c r="D377" s="57"/>
    </row>
    <row r="378" spans="1:4" ht="12.75">
      <c r="A378" s="56"/>
      <c r="B378" s="57"/>
      <c r="C378" s="57"/>
      <c r="D378" s="57"/>
    </row>
    <row r="379" spans="1:4" ht="12.75">
      <c r="A379" s="56"/>
      <c r="B379" s="57"/>
      <c r="C379" s="57"/>
      <c r="D379" s="57"/>
    </row>
    <row r="380" spans="1:4" ht="12.75">
      <c r="A380" s="56"/>
      <c r="B380" s="57"/>
      <c r="C380" s="57"/>
      <c r="D380" s="57"/>
    </row>
    <row r="381" spans="1:4" ht="12.75">
      <c r="A381" s="56"/>
      <c r="B381" s="57"/>
      <c r="C381" s="57"/>
      <c r="D381" s="57"/>
    </row>
    <row r="382" spans="1:4" ht="12.75">
      <c r="A382" s="56"/>
      <c r="B382" s="57"/>
      <c r="C382" s="57"/>
      <c r="D382" s="57"/>
    </row>
    <row r="383" spans="1:4" ht="12.75">
      <c r="A383" s="56"/>
      <c r="B383" s="57"/>
      <c r="C383" s="57"/>
      <c r="D383" s="57"/>
    </row>
    <row r="384" spans="1:4" ht="12.75">
      <c r="A384" s="56"/>
      <c r="B384" s="57"/>
      <c r="C384" s="57"/>
      <c r="D384" s="57"/>
    </row>
    <row r="385" spans="1:4" ht="12.75">
      <c r="A385" s="56"/>
      <c r="B385" s="57"/>
      <c r="C385" s="57"/>
      <c r="D385" s="57"/>
    </row>
    <row r="386" spans="1:4" ht="12.75">
      <c r="A386" s="56"/>
      <c r="B386" s="57"/>
      <c r="C386" s="57"/>
      <c r="D386" s="57"/>
    </row>
    <row r="387" spans="1:4" ht="12.75">
      <c r="A387" s="56"/>
      <c r="B387" s="57"/>
      <c r="C387" s="57"/>
      <c r="D387" s="57"/>
    </row>
    <row r="388" spans="1:4" ht="12.75">
      <c r="A388" s="56"/>
      <c r="B388" s="57"/>
      <c r="C388" s="57"/>
      <c r="D388" s="57"/>
    </row>
    <row r="389" spans="1:4" ht="12.75">
      <c r="A389" s="56"/>
      <c r="B389" s="57"/>
      <c r="C389" s="57"/>
      <c r="D389" s="57"/>
    </row>
    <row r="390" spans="1:4" ht="12.75">
      <c r="A390" s="56"/>
      <c r="B390" s="57"/>
      <c r="C390" s="57"/>
      <c r="D390" s="57"/>
    </row>
    <row r="391" spans="1:4" ht="12.75">
      <c r="A391" s="56"/>
      <c r="B391" s="57"/>
      <c r="C391" s="57"/>
      <c r="D391" s="57"/>
    </row>
    <row r="392" spans="1:4" ht="12.75">
      <c r="A392" s="56"/>
      <c r="B392" s="57"/>
      <c r="C392" s="57"/>
      <c r="D392" s="57"/>
    </row>
    <row r="393" spans="1:4" ht="12.75">
      <c r="A393" s="56"/>
      <c r="B393" s="57"/>
      <c r="C393" s="57"/>
      <c r="D393" s="57"/>
    </row>
    <row r="394" spans="1:4" ht="12.75">
      <c r="A394" s="56"/>
      <c r="B394" s="57"/>
      <c r="C394" s="57"/>
      <c r="D394" s="57"/>
    </row>
    <row r="395" spans="1:4" ht="12.75">
      <c r="A395" s="56"/>
      <c r="B395" s="57"/>
      <c r="C395" s="57"/>
      <c r="D395" s="57"/>
    </row>
    <row r="396" spans="1:4" ht="12.75">
      <c r="A396" s="56"/>
      <c r="B396" s="57"/>
      <c r="C396" s="57"/>
      <c r="D396" s="57"/>
    </row>
    <row r="397" spans="1:4" ht="12.75">
      <c r="A397" s="56"/>
      <c r="B397" s="57"/>
      <c r="C397" s="57"/>
      <c r="D397" s="57"/>
    </row>
    <row r="398" spans="1:4" ht="12.75">
      <c r="A398" s="56"/>
      <c r="B398" s="57"/>
      <c r="C398" s="57"/>
      <c r="D398" s="57"/>
    </row>
    <row r="399" spans="1:4" ht="12.75">
      <c r="A399" s="56"/>
      <c r="B399" s="57"/>
      <c r="C399" s="57"/>
      <c r="D399" s="57"/>
    </row>
    <row r="400" spans="1:4" ht="12.75">
      <c r="A400" s="56"/>
      <c r="B400" s="57"/>
      <c r="C400" s="57"/>
      <c r="D400" s="57"/>
    </row>
    <row r="401" spans="1:4" ht="12.75">
      <c r="A401" s="56"/>
      <c r="B401" s="57"/>
      <c r="C401" s="57"/>
      <c r="D401" s="57"/>
    </row>
    <row r="402" spans="1:4" ht="12.75">
      <c r="A402" s="56"/>
      <c r="B402" s="57"/>
      <c r="C402" s="57"/>
      <c r="D402" s="57"/>
    </row>
    <row r="403" spans="1:4" ht="12.75">
      <c r="A403" s="56"/>
      <c r="B403" s="57"/>
      <c r="C403" s="57"/>
      <c r="D403" s="57"/>
    </row>
    <row r="404" spans="1:4" ht="12.75">
      <c r="A404" s="56"/>
      <c r="B404" s="57"/>
      <c r="C404" s="57"/>
      <c r="D404" s="57"/>
    </row>
    <row r="405" spans="1:4" ht="12.75">
      <c r="A405" s="56"/>
      <c r="B405" s="57"/>
      <c r="C405" s="57"/>
      <c r="D405" s="57"/>
    </row>
    <row r="406" spans="1:4" ht="12.75">
      <c r="A406" s="56"/>
      <c r="B406" s="57"/>
      <c r="C406" s="57"/>
      <c r="D406" s="57"/>
    </row>
    <row r="407" spans="1:4" ht="12.75">
      <c r="A407" s="56"/>
      <c r="B407" s="57"/>
      <c r="C407" s="57"/>
      <c r="D407" s="57"/>
    </row>
    <row r="408" spans="1:4" ht="12.75">
      <c r="A408" s="56"/>
      <c r="B408" s="57"/>
      <c r="C408" s="57"/>
      <c r="D408" s="57"/>
    </row>
    <row r="409" spans="1:4" ht="12.75">
      <c r="A409" s="56"/>
      <c r="B409" s="57"/>
      <c r="C409" s="57"/>
      <c r="D409" s="57"/>
    </row>
    <row r="410" spans="1:4" ht="12.75">
      <c r="A410" s="56"/>
      <c r="B410" s="57"/>
      <c r="C410" s="57"/>
      <c r="D410" s="57"/>
    </row>
    <row r="411" spans="1:4" ht="12.75">
      <c r="A411" s="56"/>
      <c r="B411" s="57"/>
      <c r="C411" s="57"/>
      <c r="D411" s="57"/>
    </row>
    <row r="412" spans="1:4" ht="12.75">
      <c r="A412" s="56"/>
      <c r="B412" s="57"/>
      <c r="C412" s="57"/>
      <c r="D412" s="57"/>
    </row>
    <row r="413" spans="1:4" ht="12.75">
      <c r="A413" s="56"/>
      <c r="B413" s="57"/>
      <c r="C413" s="57"/>
      <c r="D413" s="57"/>
    </row>
    <row r="414" spans="1:4" ht="12.75">
      <c r="A414" s="56"/>
      <c r="B414" s="57"/>
      <c r="C414" s="57"/>
      <c r="D414" s="57"/>
    </row>
    <row r="415" spans="1:4" ht="12.75">
      <c r="A415" s="56"/>
      <c r="B415" s="57"/>
      <c r="C415" s="57"/>
      <c r="D415" s="57"/>
    </row>
    <row r="416" spans="1:4" ht="12.75">
      <c r="A416" s="56"/>
      <c r="B416" s="57"/>
      <c r="C416" s="57"/>
      <c r="D416" s="57"/>
    </row>
    <row r="417" spans="1:4" ht="12.75">
      <c r="A417" s="56"/>
      <c r="B417" s="57"/>
      <c r="C417" s="57"/>
      <c r="D417" s="57"/>
    </row>
    <row r="418" spans="1:4" ht="12.75">
      <c r="A418" s="56"/>
      <c r="B418" s="57"/>
      <c r="C418" s="57"/>
      <c r="D418" s="57"/>
    </row>
    <row r="419" spans="1:4" ht="12.75">
      <c r="A419" s="56"/>
      <c r="B419" s="57"/>
      <c r="C419" s="57"/>
      <c r="D419" s="57"/>
    </row>
    <row r="420" spans="1:4" ht="12.75">
      <c r="A420" s="56"/>
      <c r="B420" s="57"/>
      <c r="C420" s="57"/>
      <c r="D420" s="57"/>
    </row>
    <row r="421" spans="1:4" ht="12.75">
      <c r="A421" s="56"/>
      <c r="B421" s="57"/>
      <c r="C421" s="57"/>
      <c r="D421" s="57"/>
    </row>
    <row r="422" spans="1:4" ht="12.75">
      <c r="A422" s="56"/>
      <c r="B422" s="57"/>
      <c r="C422" s="57"/>
      <c r="D422" s="57"/>
    </row>
    <row r="423" spans="1:4" ht="12.75">
      <c r="A423" s="56"/>
      <c r="B423" s="57"/>
      <c r="C423" s="57"/>
      <c r="D423" s="57"/>
    </row>
    <row r="424" spans="1:4" ht="12.75">
      <c r="A424" s="56"/>
      <c r="B424" s="57"/>
      <c r="C424" s="57"/>
      <c r="D424" s="57"/>
    </row>
    <row r="425" spans="1:4" ht="12.75">
      <c r="A425" s="56"/>
      <c r="B425" s="57"/>
      <c r="C425" s="57"/>
      <c r="D425" s="57"/>
    </row>
    <row r="426" spans="1:4" ht="12.75">
      <c r="A426" s="56"/>
      <c r="B426" s="57"/>
      <c r="C426" s="57"/>
      <c r="D426" s="57"/>
    </row>
    <row r="427" spans="1:4" ht="12.75">
      <c r="A427" s="56"/>
      <c r="B427" s="57"/>
      <c r="C427" s="57"/>
      <c r="D427" s="57"/>
    </row>
    <row r="428" spans="1:4" ht="12.75">
      <c r="A428" s="56"/>
      <c r="B428" s="57"/>
      <c r="C428" s="57"/>
      <c r="D428" s="57"/>
    </row>
    <row r="429" spans="1:4" ht="12.75">
      <c r="A429" s="56"/>
      <c r="B429" s="57"/>
      <c r="C429" s="57"/>
      <c r="D429" s="57"/>
    </row>
    <row r="430" spans="1:4" ht="12.75">
      <c r="A430" s="56"/>
      <c r="B430" s="57"/>
      <c r="C430" s="57"/>
      <c r="D430" s="57"/>
    </row>
    <row r="431" spans="1:4" ht="12.75">
      <c r="A431" s="56"/>
      <c r="B431" s="57"/>
      <c r="C431" s="57"/>
      <c r="D431" s="57"/>
    </row>
    <row r="432" spans="1:4" ht="12.75">
      <c r="A432" s="56"/>
      <c r="B432" s="57"/>
      <c r="C432" s="57"/>
      <c r="D432" s="57"/>
    </row>
    <row r="433" spans="1:4" ht="12.75">
      <c r="A433" s="56"/>
      <c r="B433" s="57"/>
      <c r="C433" s="57"/>
      <c r="D433" s="57"/>
    </row>
    <row r="434" spans="1:4" ht="12.75">
      <c r="A434" s="56"/>
      <c r="B434" s="57"/>
      <c r="C434" s="57"/>
      <c r="D434" s="57"/>
    </row>
    <row r="435" spans="1:4" ht="12.75">
      <c r="A435" s="56"/>
      <c r="B435" s="57"/>
      <c r="C435" s="57"/>
      <c r="D435" s="57"/>
    </row>
    <row r="436" spans="1:4" ht="12.75">
      <c r="A436" s="56"/>
      <c r="B436" s="57"/>
      <c r="C436" s="57"/>
      <c r="D436" s="57"/>
    </row>
    <row r="437" spans="1:4" ht="12.75">
      <c r="A437" s="56"/>
      <c r="B437" s="57"/>
      <c r="C437" s="57"/>
      <c r="D437" s="57"/>
    </row>
    <row r="438" spans="1:4" ht="12.75">
      <c r="A438" s="56"/>
      <c r="B438" s="57"/>
      <c r="C438" s="57"/>
      <c r="D438" s="57"/>
    </row>
    <row r="439" spans="1:4" ht="12.75">
      <c r="A439" s="56"/>
      <c r="B439" s="57"/>
      <c r="C439" s="57"/>
      <c r="D439" s="57"/>
    </row>
    <row r="440" spans="1:4" ht="12.75">
      <c r="A440" s="56"/>
      <c r="B440" s="57"/>
      <c r="C440" s="57"/>
      <c r="D440" s="57"/>
    </row>
    <row r="441" spans="1:4" ht="12.75">
      <c r="A441" s="56"/>
      <c r="B441" s="57"/>
      <c r="C441" s="57"/>
      <c r="D441" s="57"/>
    </row>
    <row r="442" spans="1:4" ht="12.75">
      <c r="A442" s="56"/>
      <c r="B442" s="57"/>
      <c r="C442" s="57"/>
      <c r="D442" s="57"/>
    </row>
    <row r="443" spans="1:4" ht="12.75">
      <c r="A443" s="56"/>
      <c r="B443" s="57"/>
      <c r="C443" s="57"/>
      <c r="D443" s="57"/>
    </row>
    <row r="444" spans="1:4" ht="12.75">
      <c r="A444" s="56"/>
      <c r="B444" s="57"/>
      <c r="C444" s="57"/>
      <c r="D444" s="57"/>
    </row>
    <row r="445" spans="1:4" ht="12.75">
      <c r="A445" s="56"/>
      <c r="B445" s="57"/>
      <c r="C445" s="57"/>
      <c r="D445" s="57"/>
    </row>
    <row r="446" spans="1:4" ht="12.75">
      <c r="A446" s="56"/>
      <c r="B446" s="57"/>
      <c r="C446" s="57"/>
      <c r="D446" s="57"/>
    </row>
    <row r="447" spans="1:4" ht="12.75">
      <c r="A447" s="56"/>
      <c r="B447" s="57"/>
      <c r="C447" s="57"/>
      <c r="D447" s="57"/>
    </row>
    <row r="448" spans="1:4" ht="12.75">
      <c r="A448" s="56"/>
      <c r="B448" s="57"/>
      <c r="C448" s="57"/>
      <c r="D448" s="57"/>
    </row>
    <row r="449" spans="1:4" ht="12.75">
      <c r="A449" s="56"/>
      <c r="B449" s="57"/>
      <c r="C449" s="57"/>
      <c r="D449" s="57"/>
    </row>
    <row r="450" spans="1:4" ht="12.75">
      <c r="A450" s="56"/>
      <c r="B450" s="57"/>
      <c r="C450" s="57"/>
      <c r="D450" s="57"/>
    </row>
    <row r="451" spans="1:4" ht="12.75">
      <c r="A451" s="56"/>
      <c r="B451" s="57"/>
      <c r="C451" s="57"/>
      <c r="D451" s="57"/>
    </row>
    <row r="452" spans="1:4" ht="12.75">
      <c r="A452" s="56"/>
      <c r="B452" s="57"/>
      <c r="C452" s="57"/>
      <c r="D452" s="57"/>
    </row>
    <row r="453" spans="1:4" ht="12.75">
      <c r="A453" s="56"/>
      <c r="B453" s="57"/>
      <c r="C453" s="57"/>
      <c r="D453" s="57"/>
    </row>
    <row r="454" spans="1:4" ht="12.75">
      <c r="A454" s="56"/>
      <c r="B454" s="57"/>
      <c r="C454" s="57"/>
      <c r="D454" s="57"/>
    </row>
    <row r="455" spans="1:4" ht="12.75">
      <c r="A455" s="56"/>
      <c r="B455" s="57"/>
      <c r="C455" s="57"/>
      <c r="D455" s="57"/>
    </row>
    <row r="456" spans="1:4" ht="12.75">
      <c r="A456" s="56"/>
      <c r="B456" s="57"/>
      <c r="C456" s="57"/>
      <c r="D456" s="57"/>
    </row>
    <row r="457" spans="1:4" ht="12.75">
      <c r="A457" s="56"/>
      <c r="B457" s="57"/>
      <c r="C457" s="57"/>
      <c r="D457" s="57"/>
    </row>
    <row r="458" spans="1:4" ht="12.75">
      <c r="A458" s="56"/>
      <c r="B458" s="57"/>
      <c r="C458" s="57"/>
      <c r="D458" s="57"/>
    </row>
    <row r="459" spans="1:4" ht="12.75">
      <c r="A459" s="56"/>
      <c r="B459" s="57"/>
      <c r="C459" s="57"/>
      <c r="D459" s="57"/>
    </row>
    <row r="460" spans="1:4" ht="12.75">
      <c r="A460" s="56"/>
      <c r="B460" s="57"/>
      <c r="C460" s="57"/>
      <c r="D460" s="57"/>
    </row>
    <row r="461" spans="1:4" ht="12.75">
      <c r="A461" s="56"/>
      <c r="B461" s="57"/>
      <c r="C461" s="57"/>
      <c r="D461" s="57"/>
    </row>
    <row r="462" spans="1:4" ht="12.75">
      <c r="A462" s="56"/>
      <c r="B462" s="57"/>
      <c r="C462" s="57"/>
      <c r="D462" s="57"/>
    </row>
    <row r="463" spans="1:4" ht="12.75">
      <c r="A463" s="56"/>
      <c r="B463" s="57"/>
      <c r="C463" s="57"/>
      <c r="D463" s="57"/>
    </row>
    <row r="464" spans="1:4" ht="12.75">
      <c r="A464" s="56"/>
      <c r="B464" s="57"/>
      <c r="C464" s="57"/>
      <c r="D464" s="57"/>
    </row>
    <row r="465" spans="1:4" ht="12.75">
      <c r="A465" s="56"/>
      <c r="B465" s="57"/>
      <c r="C465" s="57"/>
      <c r="D465" s="57"/>
    </row>
    <row r="466" spans="1:4" ht="12.75">
      <c r="A466" s="56"/>
      <c r="B466" s="57"/>
      <c r="C466" s="57"/>
      <c r="D466" s="57"/>
    </row>
    <row r="467" spans="1:4" ht="12.75">
      <c r="A467" s="56"/>
      <c r="B467" s="57"/>
      <c r="C467" s="57"/>
      <c r="D467" s="57"/>
    </row>
    <row r="468" spans="1:4" ht="12.75">
      <c r="A468" s="56"/>
      <c r="B468" s="57"/>
      <c r="C468" s="57"/>
      <c r="D468" s="57"/>
    </row>
    <row r="469" spans="1:4" ht="12.75">
      <c r="A469" s="56"/>
      <c r="B469" s="57"/>
      <c r="C469" s="57"/>
      <c r="D469" s="57"/>
    </row>
    <row r="470" spans="1:4" ht="12.75">
      <c r="A470" s="56"/>
      <c r="B470" s="57"/>
      <c r="C470" s="57"/>
      <c r="D470" s="57"/>
    </row>
    <row r="471" spans="1:4" ht="12.75">
      <c r="A471" s="56"/>
      <c r="B471" s="57"/>
      <c r="C471" s="57"/>
      <c r="D471" s="57"/>
    </row>
    <row r="472" spans="1:4" ht="12.75">
      <c r="A472" s="56"/>
      <c r="B472" s="57"/>
      <c r="C472" s="57"/>
      <c r="D472" s="57"/>
    </row>
    <row r="473" spans="1:4" ht="12.75">
      <c r="A473" s="56"/>
      <c r="B473" s="57"/>
      <c r="C473" s="57"/>
      <c r="D473" s="57"/>
    </row>
    <row r="474" spans="1:4" ht="12.75">
      <c r="A474" s="56"/>
      <c r="B474" s="57"/>
      <c r="C474" s="57"/>
      <c r="D474" s="57"/>
    </row>
    <row r="475" spans="1:4" ht="12.75">
      <c r="A475" s="56"/>
      <c r="B475" s="57"/>
      <c r="C475" s="57"/>
      <c r="D475" s="57"/>
    </row>
    <row r="476" spans="1:4" ht="12.75">
      <c r="A476" s="56"/>
      <c r="B476" s="57"/>
      <c r="C476" s="57"/>
      <c r="D476" s="57"/>
    </row>
    <row r="477" spans="1:4" ht="12.75">
      <c r="A477" s="56"/>
      <c r="B477" s="57"/>
      <c r="C477" s="57"/>
      <c r="D477" s="57"/>
    </row>
    <row r="478" spans="1:4" ht="12.75">
      <c r="A478" s="56"/>
      <c r="B478" s="57"/>
      <c r="C478" s="57"/>
      <c r="D478" s="57"/>
    </row>
    <row r="479" spans="1:4" ht="12.75">
      <c r="A479" s="56"/>
      <c r="B479" s="57"/>
      <c r="C479" s="57"/>
      <c r="D479" s="57"/>
    </row>
    <row r="480" spans="1:4" ht="12.75">
      <c r="A480" s="56"/>
      <c r="B480" s="57"/>
      <c r="C480" s="57"/>
      <c r="D480" s="57"/>
    </row>
    <row r="481" spans="1:4" ht="12.75">
      <c r="A481" s="56"/>
      <c r="B481" s="57"/>
      <c r="C481" s="57"/>
      <c r="D481" s="57"/>
    </row>
    <row r="482" spans="1:4" ht="12.75">
      <c r="A482" s="56"/>
      <c r="B482" s="57"/>
      <c r="C482" s="57"/>
      <c r="D482" s="57"/>
    </row>
    <row r="483" spans="1:4" ht="12.75">
      <c r="A483" s="56"/>
      <c r="B483" s="57"/>
      <c r="C483" s="57"/>
      <c r="D483" s="57"/>
    </row>
    <row r="484" spans="1:4" ht="12.75">
      <c r="A484" s="56"/>
      <c r="B484" s="57"/>
      <c r="C484" s="57"/>
      <c r="D484" s="57"/>
    </row>
    <row r="485" spans="1:4" ht="12.75">
      <c r="A485" s="56"/>
      <c r="B485" s="57"/>
      <c r="C485" s="57"/>
      <c r="D485" s="57"/>
    </row>
    <row r="486" spans="1:4" ht="12.75">
      <c r="A486" s="56"/>
      <c r="B486" s="57"/>
      <c r="C486" s="57"/>
      <c r="D486" s="57"/>
    </row>
    <row r="487" spans="1:4" ht="12.75">
      <c r="A487" s="56"/>
      <c r="B487" s="57"/>
      <c r="C487" s="57"/>
      <c r="D487" s="57"/>
    </row>
    <row r="488" spans="1:4" ht="12.75">
      <c r="A488" s="56"/>
      <c r="B488" s="57"/>
      <c r="C488" s="57"/>
      <c r="D488" s="57"/>
    </row>
    <row r="489" spans="1:4" ht="12.75">
      <c r="A489" s="56"/>
      <c r="B489" s="57"/>
      <c r="C489" s="57"/>
      <c r="D489" s="57"/>
    </row>
    <row r="490" spans="1:4" ht="12.75">
      <c r="A490" s="56"/>
      <c r="B490" s="57"/>
      <c r="C490" s="57"/>
      <c r="D490" s="57"/>
    </row>
    <row r="491" spans="1:4" ht="12.75">
      <c r="A491" s="56"/>
      <c r="B491" s="57"/>
      <c r="C491" s="57"/>
      <c r="D491" s="57"/>
    </row>
    <row r="492" spans="1:4" ht="12.75">
      <c r="A492" s="56"/>
      <c r="B492" s="57"/>
      <c r="C492" s="57"/>
      <c r="D492" s="57"/>
    </row>
    <row r="493" spans="1:4" ht="12.75">
      <c r="A493" s="56"/>
      <c r="B493" s="57"/>
      <c r="C493" s="57"/>
      <c r="D493" s="57"/>
    </row>
    <row r="494" spans="1:4" ht="12.75">
      <c r="A494" s="56"/>
      <c r="B494" s="57"/>
      <c r="C494" s="57"/>
      <c r="D494" s="57"/>
    </row>
    <row r="495" spans="1:4" ht="12.75">
      <c r="A495" s="56"/>
      <c r="B495" s="57"/>
      <c r="C495" s="57"/>
      <c r="D495" s="57"/>
    </row>
    <row r="496" spans="1:4" ht="12.75">
      <c r="A496" s="56"/>
      <c r="B496" s="57"/>
      <c r="C496" s="57"/>
      <c r="D496" s="57"/>
    </row>
    <row r="497" spans="1:4" ht="12.75">
      <c r="A497" s="56"/>
      <c r="B497" s="57"/>
      <c r="C497" s="57"/>
      <c r="D497" s="57"/>
    </row>
    <row r="498" spans="1:4" ht="12.75">
      <c r="A498" s="56"/>
      <c r="B498" s="57"/>
      <c r="C498" s="57"/>
      <c r="D498" s="57"/>
    </row>
    <row r="499" spans="1:4" ht="12.75">
      <c r="A499" s="56"/>
      <c r="B499" s="57"/>
      <c r="C499" s="57"/>
      <c r="D499" s="57"/>
    </row>
    <row r="500" spans="1:4" ht="12.75">
      <c r="A500" s="56"/>
      <c r="B500" s="57"/>
      <c r="C500" s="57"/>
      <c r="D500" s="57"/>
    </row>
    <row r="501" spans="1:4" ht="12.75">
      <c r="A501" s="56"/>
      <c r="B501" s="57"/>
      <c r="C501" s="57"/>
      <c r="D501" s="57"/>
    </row>
    <row r="502" spans="1:4" ht="12.75">
      <c r="A502" s="56"/>
      <c r="B502" s="57"/>
      <c r="C502" s="57"/>
      <c r="D502" s="57"/>
    </row>
    <row r="503" spans="1:4" ht="12.75">
      <c r="A503" s="56"/>
      <c r="B503" s="57"/>
      <c r="C503" s="57"/>
      <c r="D503" s="57"/>
    </row>
    <row r="504" spans="1:4" ht="12.75">
      <c r="A504" s="56"/>
      <c r="B504" s="57"/>
      <c r="C504" s="57"/>
      <c r="D504" s="57"/>
    </row>
    <row r="505" spans="1:4" ht="12.75">
      <c r="A505" s="56"/>
      <c r="B505" s="57"/>
      <c r="C505" s="57"/>
      <c r="D505" s="57"/>
    </row>
    <row r="506" spans="1:4" ht="12.75">
      <c r="A506" s="56"/>
      <c r="B506" s="57"/>
      <c r="C506" s="57"/>
      <c r="D506" s="57"/>
    </row>
    <row r="507" spans="1:4" ht="12.75">
      <c r="A507" s="56"/>
      <c r="B507" s="57"/>
      <c r="C507" s="57"/>
      <c r="D507" s="57"/>
    </row>
    <row r="508" spans="1:4" ht="12.75">
      <c r="A508" s="56"/>
      <c r="B508" s="57"/>
      <c r="C508" s="57"/>
      <c r="D508" s="57"/>
    </row>
    <row r="509" spans="1:4" ht="12.75">
      <c r="A509" s="56"/>
      <c r="B509" s="57"/>
      <c r="C509" s="57"/>
      <c r="D509" s="57"/>
    </row>
    <row r="510" spans="1:4" ht="12.75">
      <c r="A510" s="56"/>
      <c r="B510" s="57"/>
      <c r="C510" s="57"/>
      <c r="D510" s="57"/>
    </row>
    <row r="511" spans="1:4" ht="12.75">
      <c r="A511" s="56"/>
      <c r="B511" s="57"/>
      <c r="C511" s="57"/>
      <c r="D511" s="57"/>
    </row>
    <row r="512" spans="1:4" ht="12.75">
      <c r="A512" s="56"/>
      <c r="B512" s="57"/>
      <c r="C512" s="57"/>
      <c r="D512" s="57"/>
    </row>
    <row r="513" spans="1:4" ht="12.75">
      <c r="A513" s="56"/>
      <c r="B513" s="57"/>
      <c r="C513" s="57"/>
      <c r="D513" s="57"/>
    </row>
    <row r="514" spans="1:4" ht="12.75">
      <c r="A514" s="56"/>
      <c r="B514" s="57"/>
      <c r="C514" s="57"/>
      <c r="D514" s="57"/>
    </row>
    <row r="515" spans="1:4" ht="12.75">
      <c r="A515" s="56"/>
      <c r="B515" s="57"/>
      <c r="C515" s="57"/>
      <c r="D515" s="57"/>
    </row>
    <row r="516" spans="1:4" ht="12.75">
      <c r="A516" s="56"/>
      <c r="B516" s="57"/>
      <c r="C516" s="57"/>
      <c r="D516" s="57"/>
    </row>
    <row r="517" spans="1:4" ht="12.75">
      <c r="A517" s="56"/>
      <c r="B517" s="57"/>
      <c r="C517" s="57"/>
      <c r="D517" s="57"/>
    </row>
    <row r="518" spans="1:4" ht="12.75">
      <c r="A518" s="56"/>
      <c r="B518" s="57"/>
      <c r="C518" s="57"/>
      <c r="D518" s="57"/>
    </row>
    <row r="519" spans="1:4" ht="12.75">
      <c r="A519" s="56"/>
      <c r="B519" s="57"/>
      <c r="C519" s="57"/>
      <c r="D519" s="57"/>
    </row>
    <row r="520" spans="1:4" ht="12.75">
      <c r="A520" s="56"/>
      <c r="B520" s="57"/>
      <c r="C520" s="57"/>
      <c r="D520" s="57"/>
    </row>
    <row r="521" spans="1:4" ht="12.75">
      <c r="A521" s="56"/>
      <c r="B521" s="57"/>
      <c r="C521" s="57"/>
      <c r="D521" s="57"/>
    </row>
    <row r="522" spans="1:4" ht="12.75">
      <c r="A522" s="56"/>
      <c r="B522" s="57"/>
      <c r="C522" s="57"/>
      <c r="D522" s="57"/>
    </row>
    <row r="523" spans="1:4" ht="12.75">
      <c r="A523" s="56"/>
      <c r="B523" s="57"/>
      <c r="C523" s="57"/>
      <c r="D523" s="57"/>
    </row>
    <row r="524" spans="1:4" ht="12.75">
      <c r="A524" s="56"/>
      <c r="B524" s="57"/>
      <c r="C524" s="57"/>
      <c r="D524" s="57"/>
    </row>
    <row r="525" spans="1:4" ht="12.75">
      <c r="A525" s="56"/>
      <c r="B525" s="57"/>
      <c r="C525" s="57"/>
      <c r="D525" s="57"/>
    </row>
    <row r="526" spans="1:4" ht="12.75">
      <c r="A526" s="56"/>
      <c r="B526" s="57"/>
      <c r="C526" s="57"/>
      <c r="D526" s="57"/>
    </row>
    <row r="527" spans="1:4" ht="12.75">
      <c r="A527" s="56"/>
      <c r="B527" s="57"/>
      <c r="C527" s="57"/>
      <c r="D527" s="57"/>
    </row>
    <row r="528" spans="1:4" ht="12.75">
      <c r="A528" s="56"/>
      <c r="B528" s="57"/>
      <c r="C528" s="57"/>
      <c r="D528" s="57"/>
    </row>
    <row r="529" spans="1:4" ht="12.75">
      <c r="A529" s="56"/>
      <c r="B529" s="57"/>
      <c r="C529" s="57"/>
      <c r="D529" s="57"/>
    </row>
    <row r="530" spans="1:4" ht="12.75">
      <c r="A530" s="56"/>
      <c r="B530" s="57"/>
      <c r="C530" s="57"/>
      <c r="D530" s="57"/>
    </row>
    <row r="531" spans="1:4" ht="12.75">
      <c r="A531" s="56"/>
      <c r="B531" s="57"/>
      <c r="C531" s="57"/>
      <c r="D531" s="57"/>
    </row>
    <row r="532" spans="1:4" ht="12.75">
      <c r="A532" s="56"/>
      <c r="B532" s="57"/>
      <c r="C532" s="57"/>
      <c r="D532" s="57"/>
    </row>
    <row r="533" spans="1:4" ht="12.75">
      <c r="A533" s="56"/>
      <c r="B533" s="57"/>
      <c r="C533" s="57"/>
      <c r="D533" s="57"/>
    </row>
    <row r="534" spans="1:4" ht="12.75">
      <c r="A534" s="56"/>
      <c r="B534" s="57"/>
      <c r="C534" s="57"/>
      <c r="D534" s="57"/>
    </row>
    <row r="535" spans="1:4" ht="12.75">
      <c r="A535" s="56"/>
      <c r="B535" s="57"/>
      <c r="C535" s="57"/>
      <c r="D535" s="57"/>
    </row>
    <row r="536" spans="1:4" ht="12.75">
      <c r="A536" s="56"/>
      <c r="B536" s="57"/>
      <c r="C536" s="57"/>
      <c r="D536" s="57"/>
    </row>
    <row r="537" spans="1:4" ht="12.75">
      <c r="A537" s="56"/>
      <c r="B537" s="57"/>
      <c r="C537" s="57"/>
      <c r="D537" s="57"/>
    </row>
    <row r="538" spans="1:4" ht="12.75">
      <c r="A538" s="56"/>
      <c r="B538" s="57"/>
      <c r="C538" s="57"/>
      <c r="D538" s="57"/>
    </row>
    <row r="539" spans="1:4" ht="12.75">
      <c r="A539" s="56"/>
      <c r="B539" s="57"/>
      <c r="C539" s="57"/>
      <c r="D539" s="57"/>
    </row>
    <row r="540" spans="1:4" ht="12.75">
      <c r="A540" s="56"/>
      <c r="B540" s="57"/>
      <c r="C540" s="57"/>
      <c r="D540" s="57"/>
    </row>
    <row r="541" spans="1:4" ht="12.75">
      <c r="A541" s="56"/>
      <c r="B541" s="57"/>
      <c r="C541" s="57"/>
      <c r="D541" s="57"/>
    </row>
    <row r="542" spans="1:4" ht="12.75">
      <c r="A542" s="56"/>
      <c r="B542" s="57"/>
      <c r="C542" s="57"/>
      <c r="D542" s="57"/>
    </row>
    <row r="543" spans="1:4" ht="12.75">
      <c r="A543" s="56"/>
      <c r="B543" s="57"/>
      <c r="C543" s="57"/>
      <c r="D543" s="57"/>
    </row>
    <row r="544" spans="1:4" ht="12.75">
      <c r="A544" s="56"/>
      <c r="B544" s="57"/>
      <c r="C544" s="57"/>
      <c r="D544" s="57"/>
    </row>
    <row r="545" spans="1:4" ht="12.75">
      <c r="A545" s="56"/>
      <c r="B545" s="57"/>
      <c r="C545" s="57"/>
      <c r="D545" s="57"/>
    </row>
    <row r="546" spans="1:4" ht="12.75">
      <c r="A546" s="56"/>
      <c r="B546" s="57"/>
      <c r="C546" s="57"/>
      <c r="D546" s="57"/>
    </row>
    <row r="547" spans="1:4" ht="12.75">
      <c r="A547" s="56"/>
      <c r="B547" s="57"/>
      <c r="C547" s="57"/>
      <c r="D547" s="57"/>
    </row>
    <row r="548" spans="1:4" ht="12.75">
      <c r="A548" s="56"/>
      <c r="B548" s="57"/>
      <c r="C548" s="57"/>
      <c r="D548" s="57"/>
    </row>
    <row r="549" spans="1:4" ht="12.75">
      <c r="A549" s="56"/>
      <c r="B549" s="57"/>
      <c r="C549" s="57"/>
      <c r="D549" s="57"/>
    </row>
    <row r="550" spans="1:4" ht="12.75">
      <c r="A550" s="56"/>
      <c r="B550" s="57"/>
      <c r="C550" s="57"/>
      <c r="D550" s="57"/>
    </row>
    <row r="551" spans="1:4" ht="12.75">
      <c r="A551" s="56"/>
      <c r="B551" s="57"/>
      <c r="C551" s="57"/>
      <c r="D551" s="57"/>
    </row>
    <row r="552" spans="1:4" ht="12.75">
      <c r="A552" s="56"/>
      <c r="B552" s="57"/>
      <c r="C552" s="57"/>
      <c r="D552" s="57"/>
    </row>
    <row r="553" spans="1:4" ht="12.75">
      <c r="A553" s="56"/>
      <c r="B553" s="57"/>
      <c r="C553" s="57"/>
      <c r="D553" s="57"/>
    </row>
    <row r="554" spans="1:4" ht="12.75">
      <c r="A554" s="56"/>
      <c r="B554" s="57"/>
      <c r="C554" s="57"/>
      <c r="D554" s="57"/>
    </row>
    <row r="555" spans="1:4" ht="12.75">
      <c r="A555" s="56"/>
      <c r="B555" s="57"/>
      <c r="C555" s="57"/>
      <c r="D555" s="57"/>
    </row>
    <row r="556" spans="1:4" ht="12.75">
      <c r="A556" s="56"/>
      <c r="B556" s="57"/>
      <c r="C556" s="57"/>
      <c r="D556" s="57"/>
    </row>
    <row r="557" spans="1:4" ht="12.75">
      <c r="A557" s="56"/>
      <c r="B557" s="57"/>
      <c r="C557" s="57"/>
      <c r="D557" s="57"/>
    </row>
    <row r="558" spans="1:4" ht="12.75">
      <c r="A558" s="56"/>
      <c r="B558" s="57"/>
      <c r="C558" s="57"/>
      <c r="D558" s="57"/>
    </row>
    <row r="559" spans="1:4" ht="12.75">
      <c r="A559" s="56"/>
      <c r="B559" s="57"/>
      <c r="C559" s="57"/>
      <c r="D559" s="57"/>
    </row>
    <row r="560" spans="1:4" ht="12.75">
      <c r="A560" s="56"/>
      <c r="B560" s="57"/>
      <c r="C560" s="57"/>
      <c r="D560" s="57"/>
    </row>
    <row r="561" spans="1:4" ht="12.75">
      <c r="A561" s="56"/>
      <c r="B561" s="57"/>
      <c r="C561" s="57"/>
      <c r="D561" s="57"/>
    </row>
    <row r="562" spans="1:4" ht="12.75">
      <c r="A562" s="56"/>
      <c r="B562" s="57"/>
      <c r="C562" s="57"/>
      <c r="D562" s="57"/>
    </row>
    <row r="563" spans="1:4" ht="12.75">
      <c r="A563" s="56"/>
      <c r="B563" s="57"/>
      <c r="C563" s="57"/>
      <c r="D563" s="57"/>
    </row>
    <row r="564" spans="1:4" ht="12.75">
      <c r="A564" s="56"/>
      <c r="B564" s="57"/>
      <c r="C564" s="57"/>
      <c r="D564" s="57"/>
    </row>
    <row r="565" spans="1:4" ht="12.75">
      <c r="A565" s="56"/>
      <c r="B565" s="57"/>
      <c r="C565" s="57"/>
      <c r="D565" s="57"/>
    </row>
    <row r="566" spans="1:4" ht="12.75">
      <c r="A566" s="56"/>
      <c r="B566" s="57"/>
      <c r="C566" s="57"/>
      <c r="D566" s="57"/>
    </row>
    <row r="567" spans="1:4" ht="12.75">
      <c r="A567" s="56"/>
      <c r="B567" s="57"/>
      <c r="C567" s="57"/>
      <c r="D567" s="57"/>
    </row>
    <row r="568" spans="1:4" ht="12.75">
      <c r="A568" s="56"/>
      <c r="B568" s="57"/>
      <c r="C568" s="57"/>
      <c r="D568" s="57"/>
    </row>
    <row r="569" spans="1:4" ht="12.75">
      <c r="A569" s="56"/>
      <c r="B569" s="57"/>
      <c r="C569" s="57"/>
      <c r="D569" s="57"/>
    </row>
    <row r="570" spans="1:4" ht="12.75">
      <c r="A570" s="56"/>
      <c r="B570" s="57"/>
      <c r="C570" s="57"/>
      <c r="D570" s="57"/>
    </row>
    <row r="571" spans="1:4" ht="12.75">
      <c r="A571" s="56"/>
      <c r="B571" s="57"/>
      <c r="C571" s="57"/>
      <c r="D571" s="57"/>
    </row>
    <row r="572" spans="1:4" ht="12.75">
      <c r="A572" s="56"/>
      <c r="B572" s="57"/>
      <c r="C572" s="57"/>
      <c r="D572" s="57"/>
    </row>
    <row r="573" spans="1:4" ht="12.75">
      <c r="A573" s="56"/>
      <c r="B573" s="57"/>
      <c r="C573" s="57"/>
      <c r="D573" s="57"/>
    </row>
    <row r="574" spans="1:4" ht="12.75">
      <c r="A574" s="56"/>
      <c r="B574" s="57"/>
      <c r="C574" s="57"/>
      <c r="D574" s="57"/>
    </row>
    <row r="575" spans="1:4" ht="12.75">
      <c r="A575" s="56"/>
      <c r="B575" s="57"/>
      <c r="C575" s="57"/>
      <c r="D575" s="57"/>
    </row>
    <row r="576" spans="1:4" ht="12.75">
      <c r="A576" s="56"/>
      <c r="B576" s="57"/>
      <c r="C576" s="57"/>
      <c r="D576" s="57"/>
    </row>
    <row r="577" spans="1:4" ht="12.75">
      <c r="A577" s="56"/>
      <c r="B577" s="57"/>
      <c r="C577" s="57"/>
      <c r="D577" s="57"/>
    </row>
    <row r="578" spans="1:4" ht="12.75">
      <c r="A578" s="56"/>
      <c r="B578" s="57"/>
      <c r="C578" s="57"/>
      <c r="D578" s="57"/>
    </row>
    <row r="579" spans="1:4" ht="12.75">
      <c r="A579" s="56"/>
      <c r="B579" s="57"/>
      <c r="C579" s="57"/>
      <c r="D579" s="57"/>
    </row>
    <row r="580" spans="1:4" ht="12.75">
      <c r="A580" s="56"/>
      <c r="B580" s="57"/>
      <c r="C580" s="57"/>
      <c r="D580" s="57"/>
    </row>
    <row r="581" spans="1:4" ht="12.75">
      <c r="A581" s="56"/>
      <c r="B581" s="57"/>
      <c r="C581" s="57"/>
      <c r="D581" s="57"/>
    </row>
    <row r="582" spans="1:4" ht="12.75">
      <c r="A582" s="56"/>
      <c r="B582" s="57"/>
      <c r="C582" s="57"/>
      <c r="D582" s="57"/>
    </row>
    <row r="583" spans="1:4" ht="12.75">
      <c r="A583" s="56"/>
      <c r="B583" s="57"/>
      <c r="C583" s="57"/>
      <c r="D583" s="57"/>
    </row>
    <row r="584" spans="1:4" ht="12.75">
      <c r="A584" s="56"/>
      <c r="B584" s="57"/>
      <c r="C584" s="57"/>
      <c r="D584" s="57"/>
    </row>
    <row r="585" spans="1:4" ht="12.75">
      <c r="A585" s="56"/>
      <c r="B585" s="57"/>
      <c r="C585" s="57"/>
      <c r="D585" s="57"/>
    </row>
    <row r="586" spans="1:4" ht="12.75">
      <c r="A586" s="56"/>
      <c r="B586" s="57"/>
      <c r="C586" s="57"/>
      <c r="D586" s="57"/>
    </row>
    <row r="587" spans="1:4" ht="12.75">
      <c r="A587" s="56"/>
      <c r="B587" s="57"/>
      <c r="C587" s="57"/>
      <c r="D587" s="57"/>
    </row>
    <row r="588" spans="1:4" ht="12.75">
      <c r="A588" s="56"/>
      <c r="B588" s="57"/>
      <c r="C588" s="57"/>
      <c r="D588" s="57"/>
    </row>
    <row r="589" spans="1:4" ht="12.75">
      <c r="A589" s="56"/>
      <c r="B589" s="57"/>
      <c r="C589" s="57"/>
      <c r="D589" s="57"/>
    </row>
    <row r="590" spans="1:4" ht="12.75">
      <c r="A590" s="56"/>
      <c r="B590" s="57"/>
      <c r="C590" s="57"/>
      <c r="D590" s="57"/>
    </row>
    <row r="591" spans="1:4" ht="12.75">
      <c r="A591" s="56"/>
      <c r="B591" s="57"/>
      <c r="C591" s="57"/>
      <c r="D591" s="57"/>
    </row>
    <row r="592" spans="1:4" ht="12.75">
      <c r="A592" s="56"/>
      <c r="B592" s="57"/>
      <c r="C592" s="57"/>
      <c r="D592" s="57"/>
    </row>
    <row r="593" spans="1:4" ht="12.75">
      <c r="A593" s="56"/>
      <c r="B593" s="57"/>
      <c r="C593" s="57"/>
      <c r="D593" s="57"/>
    </row>
    <row r="594" spans="1:4" ht="12.75">
      <c r="A594" s="56"/>
      <c r="B594" s="57"/>
      <c r="C594" s="57"/>
      <c r="D594" s="57"/>
    </row>
    <row r="595" spans="1:4" ht="12.75">
      <c r="A595" s="56"/>
      <c r="B595" s="57"/>
      <c r="C595" s="57"/>
      <c r="D595" s="57"/>
    </row>
    <row r="596" spans="1:4" ht="12.75">
      <c r="A596" s="56"/>
      <c r="B596" s="57"/>
      <c r="C596" s="57"/>
      <c r="D596" s="57"/>
    </row>
    <row r="597" spans="1:4" ht="12.75">
      <c r="A597" s="56"/>
      <c r="B597" s="57"/>
      <c r="C597" s="57"/>
      <c r="D597" s="57"/>
    </row>
    <row r="598" spans="1:4" ht="12.75">
      <c r="A598" s="56"/>
      <c r="B598" s="57"/>
      <c r="C598" s="57"/>
      <c r="D598" s="57"/>
    </row>
    <row r="599" spans="1:4" ht="12.75">
      <c r="A599" s="56"/>
      <c r="B599" s="57"/>
      <c r="C599" s="57"/>
      <c r="D599" s="57"/>
    </row>
    <row r="600" spans="1:4" ht="12.75">
      <c r="A600" s="56"/>
      <c r="B600" s="57"/>
      <c r="C600" s="57"/>
      <c r="D600" s="57"/>
    </row>
    <row r="601" spans="1:4" ht="12.75">
      <c r="A601" s="56"/>
      <c r="B601" s="57"/>
      <c r="C601" s="57"/>
      <c r="D601" s="57"/>
    </row>
    <row r="602" spans="1:4" ht="12.75">
      <c r="A602" s="56"/>
      <c r="B602" s="57"/>
      <c r="C602" s="57"/>
      <c r="D602" s="57"/>
    </row>
    <row r="603" spans="1:4" ht="12.75">
      <c r="A603" s="56"/>
      <c r="B603" s="57"/>
      <c r="C603" s="57"/>
      <c r="D603" s="57"/>
    </row>
    <row r="604" spans="1:4" ht="12.75">
      <c r="A604" s="56"/>
      <c r="B604" s="57"/>
      <c r="C604" s="57"/>
      <c r="D604" s="57"/>
    </row>
    <row r="605" spans="1:4" ht="12.75">
      <c r="A605" s="56"/>
      <c r="B605" s="57"/>
      <c r="C605" s="57"/>
      <c r="D605" s="57"/>
    </row>
    <row r="606" spans="1:4" ht="12.75">
      <c r="A606" s="56"/>
      <c r="B606" s="57"/>
      <c r="C606" s="57"/>
      <c r="D606" s="57"/>
    </row>
    <row r="607" spans="1:4" ht="12.75">
      <c r="A607" s="56"/>
      <c r="B607" s="57"/>
      <c r="C607" s="57"/>
      <c r="D607" s="57"/>
    </row>
    <row r="608" spans="1:4" ht="12.75">
      <c r="A608" s="56"/>
      <c r="B608" s="57"/>
      <c r="C608" s="57"/>
      <c r="D608" s="57"/>
    </row>
    <row r="609" spans="1:4" ht="12.75">
      <c r="A609" s="56"/>
      <c r="B609" s="57"/>
      <c r="C609" s="57"/>
      <c r="D609" s="57"/>
    </row>
    <row r="610" spans="1:4" ht="12.75">
      <c r="A610" s="56"/>
      <c r="B610" s="57"/>
      <c r="C610" s="57"/>
      <c r="D610" s="57"/>
    </row>
    <row r="611" spans="1:4" ht="12.75">
      <c r="A611" s="56"/>
      <c r="B611" s="57"/>
      <c r="C611" s="57"/>
      <c r="D611" s="57"/>
    </row>
    <row r="612" spans="1:4" ht="12.75">
      <c r="A612" s="56"/>
      <c r="B612" s="57"/>
      <c r="C612" s="57"/>
      <c r="D612" s="57"/>
    </row>
    <row r="613" spans="1:4" ht="12.75">
      <c r="A613" s="56"/>
      <c r="B613" s="57"/>
      <c r="C613" s="57"/>
      <c r="D613" s="57"/>
    </row>
    <row r="614" spans="1:4" ht="12.75">
      <c r="A614" s="56"/>
      <c r="B614" s="57"/>
      <c r="C614" s="57"/>
      <c r="D614" s="57"/>
    </row>
    <row r="615" spans="1:4" ht="12.75">
      <c r="A615" s="56"/>
      <c r="B615" s="57"/>
      <c r="C615" s="57"/>
      <c r="D615" s="57"/>
    </row>
    <row r="616" spans="1:4" ht="12.75">
      <c r="A616" s="56"/>
      <c r="B616" s="57"/>
      <c r="C616" s="57"/>
      <c r="D616" s="57"/>
    </row>
    <row r="617" spans="1:4" ht="12.75">
      <c r="A617" s="56"/>
      <c r="B617" s="57"/>
      <c r="C617" s="57"/>
      <c r="D617" s="57"/>
    </row>
    <row r="618" spans="1:4" ht="12.75">
      <c r="A618" s="56"/>
      <c r="B618" s="57"/>
      <c r="C618" s="57"/>
      <c r="D618" s="57"/>
    </row>
    <row r="619" spans="1:4" ht="12.75">
      <c r="A619" s="56"/>
      <c r="B619" s="57"/>
      <c r="C619" s="57"/>
      <c r="D619" s="57"/>
    </row>
    <row r="620" spans="1:4" ht="12.75">
      <c r="A620" s="56"/>
      <c r="B620" s="57"/>
      <c r="C620" s="57"/>
      <c r="D620" s="57"/>
    </row>
    <row r="621" spans="1:4" ht="12.75">
      <c r="A621" s="56"/>
      <c r="B621" s="57"/>
      <c r="C621" s="57"/>
      <c r="D621" s="57"/>
    </row>
    <row r="622" spans="1:4" ht="12.75">
      <c r="A622" s="56"/>
      <c r="B622" s="57"/>
      <c r="C622" s="57"/>
      <c r="D622" s="57"/>
    </row>
    <row r="623" spans="1:4" ht="12.75">
      <c r="A623" s="56"/>
      <c r="B623" s="57"/>
      <c r="C623" s="57"/>
      <c r="D623" s="57"/>
    </row>
    <row r="624" spans="1:4" ht="12.75">
      <c r="A624" s="56"/>
      <c r="B624" s="57"/>
      <c r="C624" s="57"/>
      <c r="D624" s="57"/>
    </row>
    <row r="625" spans="1:4" ht="12.75">
      <c r="A625" s="56"/>
      <c r="B625" s="57"/>
      <c r="C625" s="57"/>
      <c r="D625" s="57"/>
    </row>
    <row r="626" spans="1:4" ht="12.75">
      <c r="A626" s="56"/>
      <c r="B626" s="57"/>
      <c r="C626" s="57"/>
      <c r="D626" s="57"/>
    </row>
    <row r="627" spans="1:4" ht="12.75">
      <c r="A627" s="56"/>
      <c r="B627" s="57"/>
      <c r="C627" s="57"/>
      <c r="D627" s="57"/>
    </row>
    <row r="628" spans="1:4" ht="12.75">
      <c r="A628" s="56"/>
      <c r="B628" s="57"/>
      <c r="C628" s="57"/>
      <c r="D628" s="57"/>
    </row>
    <row r="629" spans="1:4" ht="12.75">
      <c r="A629" s="56"/>
      <c r="B629" s="57"/>
      <c r="C629" s="57"/>
      <c r="D629" s="57"/>
    </row>
    <row r="630" spans="1:4" ht="12.75">
      <c r="A630" s="56"/>
      <c r="B630" s="57"/>
      <c r="C630" s="57"/>
      <c r="D630" s="57"/>
    </row>
    <row r="631" spans="1:4" ht="12.75">
      <c r="A631" s="56"/>
      <c r="B631" s="57"/>
      <c r="C631" s="57"/>
      <c r="D631" s="57"/>
    </row>
    <row r="632" spans="1:4" ht="12.75">
      <c r="A632" s="56"/>
      <c r="B632" s="57"/>
      <c r="C632" s="57"/>
      <c r="D632" s="57"/>
    </row>
    <row r="633" spans="1:4" ht="12.75">
      <c r="A633" s="56"/>
      <c r="B633" s="57"/>
      <c r="C633" s="57"/>
      <c r="D633" s="57"/>
    </row>
    <row r="634" spans="1:4" ht="12.75">
      <c r="A634" s="56"/>
      <c r="B634" s="57"/>
      <c r="C634" s="57"/>
      <c r="D634" s="57"/>
    </row>
    <row r="635" spans="1:4" ht="12.75">
      <c r="A635" s="56"/>
      <c r="B635" s="57"/>
      <c r="C635" s="57"/>
      <c r="D635" s="57"/>
    </row>
    <row r="636" spans="1:4" ht="12.75">
      <c r="A636" s="56"/>
      <c r="B636" s="57"/>
      <c r="C636" s="57"/>
      <c r="D636" s="57"/>
    </row>
    <row r="637" spans="1:4" ht="12.75">
      <c r="A637" s="56"/>
      <c r="B637" s="57"/>
      <c r="C637" s="57"/>
      <c r="D637" s="57"/>
    </row>
    <row r="638" spans="1:4" ht="12.75">
      <c r="A638" s="56"/>
      <c r="B638" s="57"/>
      <c r="C638" s="57"/>
      <c r="D638" s="57"/>
    </row>
    <row r="639" spans="1:4" ht="12.75">
      <c r="A639" s="56"/>
      <c r="B639" s="57"/>
      <c r="C639" s="57"/>
      <c r="D639" s="57"/>
    </row>
    <row r="640" spans="1:4" ht="12.75">
      <c r="A640" s="56"/>
      <c r="B640" s="57"/>
      <c r="C640" s="57"/>
      <c r="D640" s="57"/>
    </row>
    <row r="641" spans="1:4" ht="12.75">
      <c r="A641" s="56"/>
      <c r="B641" s="57"/>
      <c r="C641" s="57"/>
      <c r="D641" s="57"/>
    </row>
    <row r="642" spans="1:4" ht="12.75">
      <c r="A642" s="56"/>
      <c r="B642" s="57"/>
      <c r="C642" s="57"/>
      <c r="D642" s="57"/>
    </row>
    <row r="643" spans="1:4" ht="12.75">
      <c r="A643" s="56"/>
      <c r="B643" s="57"/>
      <c r="C643" s="57"/>
      <c r="D643" s="57"/>
    </row>
    <row r="644" spans="1:4" ht="12.75">
      <c r="A644" s="56"/>
      <c r="B644" s="57"/>
      <c r="C644" s="57"/>
      <c r="D644" s="57"/>
    </row>
    <row r="645" spans="1:4" ht="12.75">
      <c r="A645" s="56"/>
      <c r="B645" s="57"/>
      <c r="C645" s="57"/>
      <c r="D645" s="57"/>
    </row>
    <row r="646" spans="1:4" ht="12.75">
      <c r="A646" s="56"/>
      <c r="B646" s="57"/>
      <c r="C646" s="57"/>
      <c r="D646" s="57"/>
    </row>
    <row r="647" spans="1:4" ht="12.75">
      <c r="A647" s="56"/>
      <c r="B647" s="57"/>
      <c r="C647" s="57"/>
      <c r="D647" s="57"/>
    </row>
    <row r="648" spans="1:4" ht="12.75">
      <c r="A648" s="56"/>
      <c r="B648" s="57"/>
      <c r="C648" s="57"/>
      <c r="D648" s="57"/>
    </row>
    <row r="649" spans="1:4" ht="12.75">
      <c r="A649" s="56"/>
      <c r="B649" s="57"/>
      <c r="C649" s="57"/>
      <c r="D649" s="57"/>
    </row>
    <row r="650" spans="1:4" ht="12.75">
      <c r="A650" s="56"/>
      <c r="B650" s="57"/>
      <c r="C650" s="57"/>
      <c r="D650" s="57"/>
    </row>
    <row r="651" spans="1:4" ht="12.75">
      <c r="A651" s="56"/>
      <c r="B651" s="57"/>
      <c r="C651" s="57"/>
      <c r="D651" s="57"/>
    </row>
    <row r="652" spans="1:4" ht="12.75">
      <c r="A652" s="56"/>
      <c r="B652" s="57"/>
      <c r="C652" s="57"/>
      <c r="D652" s="57"/>
    </row>
    <row r="653" spans="1:4" ht="12.75">
      <c r="A653" s="56"/>
      <c r="B653" s="57"/>
      <c r="C653" s="57"/>
      <c r="D653" s="57"/>
    </row>
    <row r="654" spans="1:4" ht="12.75">
      <c r="A654" s="56"/>
      <c r="B654" s="57"/>
      <c r="C654" s="57"/>
      <c r="D654" s="57"/>
    </row>
    <row r="655" spans="1:4" ht="12.75">
      <c r="A655" s="56"/>
      <c r="B655" s="57"/>
      <c r="C655" s="57"/>
      <c r="D655" s="57"/>
    </row>
    <row r="656" spans="1:4" ht="12.75">
      <c r="A656" s="56"/>
      <c r="B656" s="57"/>
      <c r="C656" s="57"/>
      <c r="D656" s="57"/>
    </row>
    <row r="657" spans="1:4" ht="12.75">
      <c r="A657" s="56"/>
      <c r="B657" s="57"/>
      <c r="C657" s="57"/>
      <c r="D657" s="57"/>
    </row>
    <row r="658" spans="1:4" ht="12.75">
      <c r="A658" s="56"/>
      <c r="B658" s="57"/>
      <c r="C658" s="57"/>
      <c r="D658" s="57"/>
    </row>
    <row r="659" spans="1:4" ht="12.75">
      <c r="A659" s="56"/>
      <c r="B659" s="57"/>
      <c r="C659" s="57"/>
      <c r="D659" s="57"/>
    </row>
    <row r="660" spans="1:4" ht="12.75">
      <c r="A660" s="56"/>
      <c r="B660" s="57"/>
      <c r="C660" s="57"/>
      <c r="D660" s="57"/>
    </row>
    <row r="661" spans="1:4" ht="12.75">
      <c r="A661" s="56"/>
      <c r="B661" s="57"/>
      <c r="C661" s="57"/>
      <c r="D661" s="57"/>
    </row>
    <row r="662" spans="1:4" ht="12.75">
      <c r="A662" s="56"/>
      <c r="B662" s="57"/>
      <c r="C662" s="57"/>
      <c r="D662" s="57"/>
    </row>
    <row r="663" spans="1:4" ht="12.75">
      <c r="A663" s="56"/>
      <c r="B663" s="57"/>
      <c r="C663" s="57"/>
      <c r="D663" s="57"/>
    </row>
    <row r="664" spans="1:4" ht="12.75">
      <c r="A664" s="56"/>
      <c r="B664" s="57"/>
      <c r="C664" s="57"/>
      <c r="D664" s="57"/>
    </row>
    <row r="665" spans="1:4" ht="12.75">
      <c r="A665" s="56"/>
      <c r="B665" s="57"/>
      <c r="C665" s="57"/>
      <c r="D665" s="57"/>
    </row>
    <row r="666" spans="1:4" ht="12.75">
      <c r="A666" s="56"/>
      <c r="B666" s="57"/>
      <c r="C666" s="57"/>
      <c r="D666" s="57"/>
    </row>
    <row r="667" spans="1:4" ht="12.75">
      <c r="A667" s="56"/>
      <c r="B667" s="57"/>
      <c r="C667" s="57"/>
      <c r="D667" s="57"/>
    </row>
    <row r="668" spans="1:4" ht="12.75">
      <c r="A668" s="56"/>
      <c r="B668" s="57"/>
      <c r="C668" s="57"/>
      <c r="D668" s="57"/>
    </row>
    <row r="669" spans="1:4" ht="12.75">
      <c r="A669" s="56"/>
      <c r="B669" s="57"/>
      <c r="C669" s="57"/>
      <c r="D669" s="57"/>
    </row>
    <row r="670" spans="1:4" ht="12.75">
      <c r="A670" s="56"/>
      <c r="B670" s="57"/>
      <c r="C670" s="57"/>
      <c r="D670" s="57"/>
    </row>
    <row r="671" spans="1:4" ht="12.75">
      <c r="A671" s="56"/>
      <c r="B671" s="57"/>
      <c r="C671" s="57"/>
      <c r="D671" s="57"/>
    </row>
    <row r="672" spans="1:4" ht="12.75">
      <c r="A672" s="56"/>
      <c r="B672" s="57"/>
      <c r="C672" s="57"/>
      <c r="D672" s="57"/>
    </row>
    <row r="673" spans="1:4" ht="12.75">
      <c r="A673" s="56"/>
      <c r="B673" s="57"/>
      <c r="C673" s="57"/>
      <c r="D673" s="57"/>
    </row>
    <row r="674" spans="1:4" ht="12.75">
      <c r="A674" s="56"/>
      <c r="B674" s="57"/>
      <c r="C674" s="57"/>
      <c r="D674" s="57"/>
    </row>
    <row r="675" spans="1:4" ht="12.75">
      <c r="A675" s="56"/>
      <c r="B675" s="57"/>
      <c r="C675" s="57"/>
      <c r="D675" s="57"/>
    </row>
    <row r="676" spans="1:4" ht="12.75">
      <c r="A676" s="56"/>
      <c r="B676" s="57"/>
      <c r="C676" s="57"/>
      <c r="D676" s="57"/>
    </row>
    <row r="677" spans="1:4" ht="12.75">
      <c r="A677" s="56"/>
      <c r="B677" s="57"/>
      <c r="C677" s="57"/>
      <c r="D677" s="57"/>
    </row>
    <row r="678" spans="1:4" ht="12.75">
      <c r="A678" s="56"/>
      <c r="B678" s="57"/>
      <c r="C678" s="57"/>
      <c r="D678" s="57"/>
    </row>
    <row r="679" spans="1:4" ht="12.75">
      <c r="A679" s="56"/>
      <c r="B679" s="57"/>
      <c r="C679" s="57"/>
      <c r="D679" s="57"/>
    </row>
    <row r="680" spans="1:4" ht="12.75">
      <c r="A680" s="56"/>
      <c r="B680" s="57"/>
      <c r="C680" s="57"/>
      <c r="D680" s="57"/>
    </row>
    <row r="681" spans="1:4" ht="12.75">
      <c r="A681" s="56"/>
      <c r="B681" s="57"/>
      <c r="C681" s="57"/>
      <c r="D681" s="57"/>
    </row>
    <row r="682" spans="1:4" ht="12.75">
      <c r="A682" s="56"/>
      <c r="B682" s="57"/>
      <c r="C682" s="57"/>
      <c r="D682" s="57"/>
    </row>
    <row r="683" spans="1:4" ht="12.75">
      <c r="A683" s="56"/>
      <c r="B683" s="57"/>
      <c r="C683" s="57"/>
      <c r="D683" s="57"/>
    </row>
    <row r="684" spans="1:4" ht="12.75">
      <c r="A684" s="56"/>
      <c r="B684" s="57"/>
      <c r="C684" s="57"/>
      <c r="D684" s="57"/>
    </row>
    <row r="685" spans="1:4" ht="12.75">
      <c r="A685" s="56"/>
      <c r="B685" s="57"/>
      <c r="C685" s="57"/>
      <c r="D685" s="57"/>
    </row>
    <row r="686" spans="1:4" ht="12.75">
      <c r="A686" s="56"/>
      <c r="B686" s="57"/>
      <c r="C686" s="57"/>
      <c r="D686" s="57"/>
    </row>
    <row r="687" spans="1:4" ht="12.75">
      <c r="A687" s="56"/>
      <c r="B687" s="57"/>
      <c r="C687" s="57"/>
      <c r="D687" s="57"/>
    </row>
    <row r="688" spans="1:4" ht="12.75">
      <c r="A688" s="56"/>
      <c r="B688" s="57"/>
      <c r="C688" s="57"/>
      <c r="D688" s="57"/>
    </row>
    <row r="689" spans="1:4" ht="12.75">
      <c r="A689" s="56"/>
      <c r="B689" s="57"/>
      <c r="C689" s="57"/>
      <c r="D689" s="57"/>
    </row>
    <row r="690" spans="1:4" ht="12.75">
      <c r="A690" s="56"/>
      <c r="B690" s="57"/>
      <c r="C690" s="57"/>
      <c r="D690" s="57"/>
    </row>
    <row r="691" spans="1:4" ht="12.75">
      <c r="A691" s="56"/>
      <c r="B691" s="57"/>
      <c r="C691" s="57"/>
      <c r="D691" s="57"/>
    </row>
    <row r="692" spans="1:4" ht="12.75">
      <c r="A692" s="56"/>
      <c r="B692" s="57"/>
      <c r="C692" s="57"/>
      <c r="D692" s="57"/>
    </row>
    <row r="693" spans="1:4" ht="12.75">
      <c r="A693" s="56"/>
      <c r="B693" s="57"/>
      <c r="C693" s="57"/>
      <c r="D693" s="57"/>
    </row>
    <row r="694" spans="1:4" ht="12.75">
      <c r="A694" s="56"/>
      <c r="B694" s="57"/>
      <c r="C694" s="57"/>
      <c r="D694" s="57"/>
    </row>
    <row r="695" spans="1:4" ht="12.75">
      <c r="A695" s="56"/>
      <c r="B695" s="57"/>
      <c r="C695" s="57"/>
      <c r="D695" s="57"/>
    </row>
    <row r="696" spans="1:4" ht="12.75">
      <c r="A696" s="56"/>
      <c r="B696" s="57"/>
      <c r="C696" s="57"/>
      <c r="D696" s="57"/>
    </row>
    <row r="697" spans="1:4" ht="12.75">
      <c r="A697" s="56"/>
      <c r="B697" s="57"/>
      <c r="C697" s="57"/>
      <c r="D697" s="57"/>
    </row>
    <row r="698" spans="1:4" ht="12.75">
      <c r="A698" s="56"/>
      <c r="B698" s="57"/>
      <c r="C698" s="57"/>
      <c r="D698" s="57"/>
    </row>
    <row r="699" spans="1:4" ht="12.75">
      <c r="A699" s="56"/>
      <c r="B699" s="57"/>
      <c r="C699" s="57"/>
      <c r="D699" s="57"/>
    </row>
    <row r="700" spans="1:4" ht="12.75">
      <c r="A700" s="56"/>
      <c r="B700" s="57"/>
      <c r="C700" s="57"/>
      <c r="D700" s="57"/>
    </row>
    <row r="701" spans="1:4" ht="12.75">
      <c r="A701" s="56"/>
      <c r="B701" s="57"/>
      <c r="C701" s="57"/>
      <c r="D701" s="57"/>
    </row>
    <row r="702" spans="1:4" ht="12.75">
      <c r="A702" s="56"/>
      <c r="B702" s="57"/>
      <c r="C702" s="57"/>
      <c r="D702" s="57"/>
    </row>
    <row r="703" spans="1:4" ht="12.75">
      <c r="A703" s="56"/>
      <c r="B703" s="57"/>
      <c r="C703" s="57"/>
      <c r="D703" s="57"/>
    </row>
    <row r="704" spans="1:4" ht="12.75">
      <c r="A704" s="56"/>
      <c r="B704" s="57"/>
      <c r="C704" s="57"/>
      <c r="D704" s="57"/>
    </row>
    <row r="705" spans="1:4" ht="12.75">
      <c r="A705" s="56"/>
      <c r="B705" s="57"/>
      <c r="C705" s="57"/>
      <c r="D705" s="57"/>
    </row>
    <row r="706" spans="1:4" ht="12.75">
      <c r="A706" s="56"/>
      <c r="B706" s="57"/>
      <c r="C706" s="57"/>
      <c r="D706" s="57"/>
    </row>
    <row r="707" spans="1:4" ht="12.75">
      <c r="A707" s="56"/>
      <c r="B707" s="57"/>
      <c r="C707" s="57"/>
      <c r="D707" s="57"/>
    </row>
    <row r="708" spans="1:4" ht="12.75">
      <c r="A708" s="56"/>
      <c r="B708" s="57"/>
      <c r="C708" s="57"/>
      <c r="D708" s="57"/>
    </row>
    <row r="709" spans="1:4" ht="12.75">
      <c r="A709" s="56"/>
      <c r="B709" s="57"/>
      <c r="C709" s="57"/>
      <c r="D709" s="57"/>
    </row>
    <row r="710" spans="1:4" ht="12.75">
      <c r="A710" s="56"/>
      <c r="B710" s="57"/>
      <c r="C710" s="57"/>
      <c r="D710" s="57"/>
    </row>
    <row r="711" spans="1:4" ht="12.75">
      <c r="A711" s="56"/>
      <c r="B711" s="57"/>
      <c r="C711" s="57"/>
      <c r="D711" s="57"/>
    </row>
    <row r="712" spans="1:4" ht="12.75">
      <c r="A712" s="56"/>
      <c r="B712" s="57"/>
      <c r="C712" s="57"/>
      <c r="D712" s="57"/>
    </row>
    <row r="713" spans="1:4" ht="12.75">
      <c r="A713" s="56"/>
      <c r="B713" s="57"/>
      <c r="C713" s="57"/>
      <c r="D713" s="57"/>
    </row>
    <row r="714" spans="1:4" ht="12.75">
      <c r="A714" s="56"/>
      <c r="B714" s="57"/>
      <c r="C714" s="57"/>
      <c r="D714" s="57"/>
    </row>
    <row r="715" spans="1:4" ht="12.75">
      <c r="A715" s="56"/>
      <c r="B715" s="57"/>
      <c r="C715" s="57"/>
      <c r="D715" s="57"/>
    </row>
    <row r="716" spans="1:4" ht="12.75">
      <c r="A716" s="56"/>
      <c r="B716" s="57"/>
      <c r="C716" s="57"/>
      <c r="D716" s="57"/>
    </row>
    <row r="717" spans="1:4" ht="12.75">
      <c r="A717" s="56"/>
      <c r="B717" s="57"/>
      <c r="C717" s="57"/>
      <c r="D717" s="57"/>
    </row>
    <row r="718" spans="1:4" ht="12.75">
      <c r="A718" s="56"/>
      <c r="B718" s="57"/>
      <c r="C718" s="57"/>
      <c r="D718" s="57"/>
    </row>
    <row r="719" spans="1:4" ht="12.75">
      <c r="A719" s="56"/>
      <c r="B719" s="57"/>
      <c r="C719" s="57"/>
      <c r="D719" s="57"/>
    </row>
    <row r="720" spans="1:4" ht="12.75">
      <c r="A720" s="56"/>
      <c r="B720" s="57"/>
      <c r="C720" s="57"/>
      <c r="D720" s="57"/>
    </row>
    <row r="721" spans="1:4" ht="12.75">
      <c r="A721" s="56"/>
      <c r="B721" s="57"/>
      <c r="C721" s="57"/>
      <c r="D721" s="57"/>
    </row>
    <row r="722" spans="1:4" ht="12.75">
      <c r="A722" s="56"/>
      <c r="B722" s="57"/>
      <c r="C722" s="57"/>
      <c r="D722" s="57"/>
    </row>
    <row r="723" spans="1:4" ht="12.75">
      <c r="A723" s="56"/>
      <c r="B723" s="57"/>
      <c r="C723" s="57"/>
      <c r="D723" s="57"/>
    </row>
    <row r="724" spans="1:4" ht="12.75">
      <c r="A724" s="56"/>
      <c r="B724" s="57"/>
      <c r="C724" s="57"/>
      <c r="D724" s="57"/>
    </row>
    <row r="725" spans="1:4" ht="12.75">
      <c r="A725" s="56"/>
      <c r="B725" s="57"/>
      <c r="C725" s="57"/>
      <c r="D725" s="57"/>
    </row>
    <row r="726" spans="1:4" ht="12.75">
      <c r="A726" s="56"/>
      <c r="B726" s="57"/>
      <c r="C726" s="57"/>
      <c r="D726" s="57"/>
    </row>
    <row r="727" spans="1:4" ht="12.75">
      <c r="A727" s="56"/>
      <c r="B727" s="57"/>
      <c r="C727" s="57"/>
      <c r="D727" s="57"/>
    </row>
    <row r="728" spans="1:4" ht="12.75">
      <c r="A728" s="56"/>
      <c r="B728" s="57"/>
      <c r="C728" s="57"/>
      <c r="D728" s="57"/>
    </row>
    <row r="729" spans="1:4" ht="12.75">
      <c r="A729" s="56"/>
      <c r="B729" s="57"/>
      <c r="C729" s="57"/>
      <c r="D729" s="57"/>
    </row>
    <row r="730" spans="1:4" ht="12.75">
      <c r="A730" s="56"/>
      <c r="B730" s="57"/>
      <c r="C730" s="57"/>
      <c r="D730" s="57"/>
    </row>
    <row r="731" spans="1:4" ht="12.75">
      <c r="A731" s="56"/>
      <c r="B731" s="57"/>
      <c r="C731" s="57"/>
      <c r="D731" s="57"/>
    </row>
    <row r="732" spans="1:4" ht="12.75">
      <c r="A732" s="56"/>
      <c r="B732" s="57"/>
      <c r="C732" s="57"/>
      <c r="D732" s="57"/>
    </row>
    <row r="733" spans="1:4" ht="12.75">
      <c r="A733" s="56"/>
      <c r="B733" s="57"/>
      <c r="C733" s="57"/>
      <c r="D733" s="57"/>
    </row>
    <row r="734" spans="1:4" ht="12.75">
      <c r="A734" s="56"/>
      <c r="B734" s="57"/>
      <c r="C734" s="57"/>
      <c r="D734" s="57"/>
    </row>
    <row r="735" spans="1:4" ht="12.75">
      <c r="A735" s="56"/>
      <c r="B735" s="57"/>
      <c r="C735" s="57"/>
      <c r="D735" s="57"/>
    </row>
    <row r="736" spans="1:4" ht="12.75">
      <c r="A736" s="56"/>
      <c r="B736" s="57"/>
      <c r="C736" s="57"/>
      <c r="D736" s="57"/>
    </row>
    <row r="737" spans="1:4" ht="12.75">
      <c r="A737" s="56"/>
      <c r="B737" s="57"/>
      <c r="C737" s="57"/>
      <c r="D737" s="57"/>
    </row>
    <row r="738" spans="1:4" ht="12.75">
      <c r="A738" s="56"/>
      <c r="B738" s="57"/>
      <c r="C738" s="57"/>
      <c r="D738" s="57"/>
    </row>
    <row r="739" spans="1:4" ht="12.75">
      <c r="A739" s="56"/>
      <c r="B739" s="57"/>
      <c r="C739" s="57"/>
      <c r="D739" s="57"/>
    </row>
    <row r="740" spans="1:4" ht="12.75">
      <c r="A740" s="56"/>
      <c r="B740" s="57"/>
      <c r="C740" s="57"/>
      <c r="D740" s="57"/>
    </row>
    <row r="741" spans="1:4" ht="12.75">
      <c r="A741" s="56"/>
      <c r="B741" s="57"/>
      <c r="C741" s="57"/>
      <c r="D741" s="57"/>
    </row>
    <row r="742" spans="1:4" ht="12.75">
      <c r="A742" s="56"/>
      <c r="B742" s="57"/>
      <c r="C742" s="57"/>
      <c r="D742" s="57"/>
    </row>
    <row r="743" spans="1:4" ht="12.75">
      <c r="A743" s="56"/>
      <c r="B743" s="57"/>
      <c r="C743" s="57"/>
      <c r="D743" s="57"/>
    </row>
    <row r="744" spans="1:4" ht="12.75">
      <c r="A744" s="56"/>
      <c r="B744" s="57"/>
      <c r="C744" s="57"/>
      <c r="D744" s="57"/>
    </row>
    <row r="745" spans="1:4" ht="12.75">
      <c r="A745" s="56"/>
      <c r="B745" s="57"/>
      <c r="C745" s="57"/>
      <c r="D745" s="57"/>
    </row>
    <row r="746" spans="1:4" ht="12.75">
      <c r="A746" s="56"/>
      <c r="B746" s="57"/>
      <c r="C746" s="57"/>
      <c r="D746" s="57"/>
    </row>
    <row r="747" spans="1:4" ht="12.75">
      <c r="A747" s="56"/>
      <c r="B747" s="57"/>
      <c r="C747" s="57"/>
      <c r="D747" s="57"/>
    </row>
    <row r="748" spans="1:4" ht="12.75">
      <c r="A748" s="56"/>
      <c r="B748" s="57"/>
      <c r="C748" s="57"/>
      <c r="D748" s="57"/>
    </row>
    <row r="749" spans="1:4" ht="12.75">
      <c r="A749" s="56"/>
      <c r="B749" s="57"/>
      <c r="C749" s="57"/>
      <c r="D749" s="57"/>
    </row>
    <row r="750" spans="1:4" ht="12.75">
      <c r="A750" s="56"/>
      <c r="B750" s="57"/>
      <c r="C750" s="57"/>
      <c r="D750" s="57"/>
    </row>
    <row r="751" spans="1:4" ht="12.75">
      <c r="A751" s="56"/>
      <c r="B751" s="57"/>
      <c r="C751" s="57"/>
      <c r="D751" s="57"/>
    </row>
    <row r="752" spans="1:4" ht="12.75">
      <c r="A752" s="56"/>
      <c r="B752" s="57"/>
      <c r="C752" s="57"/>
      <c r="D752" s="57"/>
    </row>
    <row r="753" spans="1:4" ht="12.75">
      <c r="A753" s="56"/>
      <c r="B753" s="57"/>
      <c r="C753" s="57"/>
      <c r="D753" s="57"/>
    </row>
    <row r="754" spans="1:4" ht="12.75">
      <c r="A754" s="56"/>
      <c r="B754" s="57"/>
      <c r="C754" s="57"/>
      <c r="D754" s="57"/>
    </row>
    <row r="755" spans="1:4" ht="12.75">
      <c r="A755" s="56"/>
      <c r="B755" s="57"/>
      <c r="C755" s="57"/>
      <c r="D755" s="57"/>
    </row>
    <row r="756" spans="1:4" ht="12.75">
      <c r="A756" s="56"/>
      <c r="B756" s="57"/>
      <c r="C756" s="57"/>
      <c r="D756" s="57"/>
    </row>
    <row r="757" spans="1:4" ht="12.75">
      <c r="A757" s="56"/>
      <c r="B757" s="57"/>
      <c r="C757" s="57"/>
      <c r="D757" s="57"/>
    </row>
    <row r="758" spans="1:4" ht="12.75">
      <c r="A758" s="56"/>
      <c r="B758" s="57"/>
      <c r="C758" s="57"/>
      <c r="D758" s="57"/>
    </row>
    <row r="759" spans="1:4" ht="12.75">
      <c r="A759" s="56"/>
      <c r="B759" s="57"/>
      <c r="C759" s="57"/>
      <c r="D759" s="57"/>
    </row>
    <row r="760" spans="1:4" ht="12.75">
      <c r="A760" s="56"/>
      <c r="B760" s="57"/>
      <c r="C760" s="57"/>
      <c r="D760" s="57"/>
    </row>
    <row r="761" spans="1:4" ht="12.75">
      <c r="A761" s="56"/>
      <c r="B761" s="57"/>
      <c r="C761" s="57"/>
      <c r="D761" s="57"/>
    </row>
    <row r="762" spans="1:4" ht="12.75">
      <c r="A762" s="56"/>
      <c r="B762" s="57"/>
      <c r="C762" s="57"/>
      <c r="D762" s="57"/>
    </row>
    <row r="763" spans="1:4" ht="12.75">
      <c r="A763" s="56"/>
      <c r="B763" s="57"/>
      <c r="C763" s="57"/>
      <c r="D763" s="57"/>
    </row>
    <row r="764" spans="1:4" ht="12.75">
      <c r="A764" s="56"/>
      <c r="B764" s="57"/>
      <c r="C764" s="57"/>
      <c r="D764" s="57"/>
    </row>
    <row r="765" spans="1:4" ht="12.75">
      <c r="A765" s="56"/>
      <c r="B765" s="57"/>
      <c r="C765" s="57"/>
      <c r="D765" s="57"/>
    </row>
    <row r="766" spans="1:4" ht="12.75">
      <c r="A766" s="56"/>
      <c r="B766" s="57"/>
      <c r="C766" s="57"/>
      <c r="D766" s="57"/>
    </row>
    <row r="767" spans="1:4" ht="12.75">
      <c r="A767" s="56"/>
      <c r="B767" s="57"/>
      <c r="C767" s="57"/>
      <c r="D767" s="57"/>
    </row>
    <row r="768" spans="1:4" ht="12.75">
      <c r="A768" s="56"/>
      <c r="B768" s="57"/>
      <c r="C768" s="57"/>
      <c r="D768" s="57"/>
    </row>
    <row r="769" spans="1:4" ht="12.75">
      <c r="A769" s="56"/>
      <c r="B769" s="57"/>
      <c r="C769" s="57"/>
      <c r="D769" s="57"/>
    </row>
    <row r="770" spans="1:4" ht="12.75">
      <c r="A770" s="56"/>
      <c r="B770" s="57"/>
      <c r="C770" s="57"/>
      <c r="D770" s="57"/>
    </row>
    <row r="771" spans="1:4" ht="12.75">
      <c r="A771" s="56"/>
      <c r="B771" s="57"/>
      <c r="C771" s="57"/>
      <c r="D771" s="57"/>
    </row>
    <row r="772" spans="1:4" ht="12.75">
      <c r="A772" s="56"/>
      <c r="B772" s="57"/>
      <c r="C772" s="57"/>
      <c r="D772" s="57"/>
    </row>
    <row r="773" spans="1:4" ht="12.75">
      <c r="A773" s="56"/>
      <c r="B773" s="57"/>
      <c r="C773" s="57"/>
      <c r="D773" s="57"/>
    </row>
    <row r="774" spans="1:4" ht="12.75">
      <c r="A774" s="56"/>
      <c r="B774" s="57"/>
      <c r="C774" s="57"/>
      <c r="D774" s="57"/>
    </row>
    <row r="775" spans="1:4" ht="12.75">
      <c r="A775" s="56"/>
      <c r="B775" s="57"/>
      <c r="C775" s="57"/>
      <c r="D775" s="57"/>
    </row>
    <row r="776" spans="1:4" ht="12.75">
      <c r="A776" s="56"/>
      <c r="B776" s="57"/>
      <c r="C776" s="57"/>
      <c r="D776" s="57"/>
    </row>
    <row r="777" spans="1:4" ht="12.75">
      <c r="A777" s="56"/>
      <c r="B777" s="57"/>
      <c r="C777" s="57"/>
      <c r="D777" s="57"/>
    </row>
    <row r="778" spans="1:4" ht="12.75">
      <c r="A778" s="56"/>
      <c r="B778" s="57"/>
      <c r="C778" s="57"/>
      <c r="D778" s="57"/>
    </row>
    <row r="779" spans="1:4" ht="12.75">
      <c r="A779" s="56"/>
      <c r="B779" s="57"/>
      <c r="C779" s="57"/>
      <c r="D779" s="57"/>
    </row>
    <row r="780" spans="1:4" ht="12.75">
      <c r="A780" s="56"/>
      <c r="B780" s="57"/>
      <c r="C780" s="57"/>
      <c r="D780" s="57"/>
    </row>
    <row r="781" spans="1:4" ht="12.75">
      <c r="A781" s="56"/>
      <c r="B781" s="57"/>
      <c r="C781" s="57"/>
      <c r="D781" s="57"/>
    </row>
    <row r="782" spans="1:4" ht="12.75">
      <c r="A782" s="56"/>
      <c r="B782" s="57"/>
      <c r="C782" s="57"/>
      <c r="D782" s="57"/>
    </row>
    <row r="783" spans="1:4" ht="12.75">
      <c r="A783" s="56"/>
      <c r="B783" s="57"/>
      <c r="C783" s="57"/>
      <c r="D783" s="57"/>
    </row>
    <row r="784" spans="1:4" ht="12.75">
      <c r="A784" s="56"/>
      <c r="B784" s="57"/>
      <c r="C784" s="57"/>
      <c r="D784" s="57"/>
    </row>
    <row r="785" spans="1:4" ht="12.75">
      <c r="A785" s="56"/>
      <c r="B785" s="57"/>
      <c r="C785" s="57"/>
      <c r="D785" s="57"/>
    </row>
    <row r="786" spans="1:4" ht="12.75">
      <c r="A786" s="56"/>
      <c r="B786" s="57"/>
      <c r="C786" s="57"/>
      <c r="D786" s="57"/>
    </row>
    <row r="787" spans="1:4" ht="12.75">
      <c r="A787" s="56"/>
      <c r="B787" s="57"/>
      <c r="C787" s="57"/>
      <c r="D787" s="57"/>
    </row>
    <row r="788" spans="1:4" ht="12.75">
      <c r="A788" s="56"/>
      <c r="B788" s="57"/>
      <c r="C788" s="57"/>
      <c r="D788" s="57"/>
    </row>
    <row r="789" spans="1:4" ht="12.75">
      <c r="A789" s="56"/>
      <c r="B789" s="57"/>
      <c r="C789" s="57"/>
      <c r="D789" s="57"/>
    </row>
    <row r="790" spans="1:4" ht="12.75">
      <c r="A790" s="56"/>
      <c r="B790" s="57"/>
      <c r="C790" s="57"/>
      <c r="D790" s="57"/>
    </row>
    <row r="791" spans="1:4" ht="12.75">
      <c r="A791" s="56"/>
      <c r="B791" s="57"/>
      <c r="C791" s="57"/>
      <c r="D791" s="57"/>
    </row>
    <row r="792" spans="1:4" ht="12.75">
      <c r="A792" s="56"/>
      <c r="B792" s="57"/>
      <c r="C792" s="57"/>
      <c r="D792" s="57"/>
    </row>
    <row r="793" spans="1:4" ht="12.75">
      <c r="A793" s="56"/>
      <c r="B793" s="57"/>
      <c r="C793" s="57"/>
      <c r="D793" s="57"/>
    </row>
    <row r="794" spans="1:4" ht="12.75">
      <c r="A794" s="56"/>
      <c r="B794" s="57"/>
      <c r="C794" s="57"/>
      <c r="D794" s="57"/>
    </row>
    <row r="795" spans="1:4" ht="12.75">
      <c r="A795" s="56"/>
      <c r="B795" s="57"/>
      <c r="C795" s="57"/>
      <c r="D795" s="57"/>
    </row>
    <row r="796" spans="1:4" ht="12.75">
      <c r="A796" s="56"/>
      <c r="B796" s="57"/>
      <c r="C796" s="57"/>
      <c r="D796" s="57"/>
    </row>
    <row r="797" spans="1:4" ht="12.75">
      <c r="A797" s="56"/>
      <c r="B797" s="57"/>
      <c r="C797" s="57"/>
      <c r="D797" s="57"/>
    </row>
    <row r="798" spans="1:4" ht="12.75">
      <c r="A798" s="56"/>
      <c r="B798" s="57"/>
      <c r="C798" s="57"/>
      <c r="D798" s="57"/>
    </row>
    <row r="799" spans="1:4" ht="12.75">
      <c r="A799" s="56"/>
      <c r="B799" s="57"/>
      <c r="C799" s="57"/>
      <c r="D799" s="57"/>
    </row>
    <row r="800" spans="1:4" ht="12.75">
      <c r="A800" s="56"/>
      <c r="B800" s="57"/>
      <c r="C800" s="57"/>
      <c r="D800" s="57"/>
    </row>
    <row r="801" spans="1:4" ht="12.75">
      <c r="A801" s="56"/>
      <c r="B801" s="57"/>
      <c r="C801" s="57"/>
      <c r="D801" s="57"/>
    </row>
    <row r="802" spans="1:4" ht="12.75">
      <c r="A802" s="56"/>
      <c r="B802" s="57"/>
      <c r="C802" s="57"/>
      <c r="D802" s="57"/>
    </row>
    <row r="803" spans="1:4" ht="12.75">
      <c r="A803" s="56"/>
      <c r="B803" s="57"/>
      <c r="C803" s="57"/>
      <c r="D803" s="57"/>
    </row>
    <row r="804" spans="1:4" ht="12.75">
      <c r="A804" s="56"/>
      <c r="B804" s="57"/>
      <c r="C804" s="57"/>
      <c r="D804" s="57"/>
    </row>
    <row r="805" spans="1:4" ht="12.75">
      <c r="A805" s="56"/>
      <c r="B805" s="57"/>
      <c r="C805" s="57"/>
      <c r="D805" s="57"/>
    </row>
    <row r="806" spans="1:4" ht="12.75">
      <c r="A806" s="56"/>
      <c r="B806" s="57"/>
      <c r="C806" s="57"/>
      <c r="D806" s="57"/>
    </row>
    <row r="807" spans="1:4" ht="12.75">
      <c r="A807" s="56"/>
      <c r="B807" s="57"/>
      <c r="C807" s="57"/>
      <c r="D807" s="57"/>
    </row>
    <row r="808" spans="1:4" ht="12.75">
      <c r="A808" s="56"/>
      <c r="B808" s="57"/>
      <c r="C808" s="57"/>
      <c r="D808" s="57"/>
    </row>
    <row r="809" spans="1:4" ht="12.75">
      <c r="A809" s="56"/>
      <c r="B809" s="57"/>
      <c r="C809" s="57"/>
      <c r="D809" s="57"/>
    </row>
    <row r="810" spans="1:4" ht="12.75">
      <c r="A810" s="56"/>
      <c r="B810" s="57"/>
      <c r="C810" s="57"/>
      <c r="D810" s="57"/>
    </row>
    <row r="811" spans="1:4" ht="12.75">
      <c r="A811" s="56"/>
      <c r="B811" s="57"/>
      <c r="C811" s="57"/>
      <c r="D811" s="57"/>
    </row>
    <row r="812" spans="1:4" ht="12.75">
      <c r="A812" s="56"/>
      <c r="B812" s="57"/>
      <c r="C812" s="57"/>
      <c r="D812" s="57"/>
    </row>
    <row r="813" spans="1:4" ht="12.75">
      <c r="A813" s="56"/>
      <c r="B813" s="57"/>
      <c r="C813" s="57"/>
      <c r="D813" s="57"/>
    </row>
    <row r="814" spans="1:4" ht="12.75">
      <c r="A814" s="56"/>
      <c r="B814" s="57"/>
      <c r="C814" s="57"/>
      <c r="D814" s="57"/>
    </row>
    <row r="815" spans="1:4" ht="12.75">
      <c r="A815" s="56"/>
      <c r="B815" s="57"/>
      <c r="C815" s="57"/>
      <c r="D815" s="57"/>
    </row>
    <row r="816" spans="1:4" ht="12.75">
      <c r="A816" s="56"/>
      <c r="B816" s="57"/>
      <c r="C816" s="57"/>
      <c r="D816" s="57"/>
    </row>
    <row r="817" spans="1:4" ht="12.75">
      <c r="A817" s="56"/>
      <c r="B817" s="57"/>
      <c r="C817" s="57"/>
      <c r="D817" s="57"/>
    </row>
    <row r="818" spans="1:4" ht="12.75">
      <c r="A818" s="56"/>
      <c r="B818" s="57"/>
      <c r="C818" s="57"/>
      <c r="D818" s="57"/>
    </row>
    <row r="819" spans="1:4" ht="12.75">
      <c r="A819" s="56"/>
      <c r="B819" s="57"/>
      <c r="C819" s="57"/>
      <c r="D819" s="57"/>
    </row>
    <row r="820" spans="1:4" ht="12.75">
      <c r="A820" s="56"/>
      <c r="B820" s="57"/>
      <c r="C820" s="57"/>
      <c r="D820" s="57"/>
    </row>
    <row r="821" spans="1:4" ht="12.75">
      <c r="A821" s="56"/>
      <c r="B821" s="57"/>
      <c r="C821" s="57"/>
      <c r="D821" s="57"/>
    </row>
    <row r="822" spans="1:4" ht="12.75">
      <c r="A822" s="56"/>
      <c r="B822" s="57"/>
      <c r="C822" s="57"/>
      <c r="D822" s="57"/>
    </row>
    <row r="823" spans="1:4" ht="12.75">
      <c r="A823" s="56"/>
      <c r="B823" s="57"/>
      <c r="C823" s="57"/>
      <c r="D823" s="57"/>
    </row>
    <row r="824" spans="1:4" ht="12.75">
      <c r="A824" s="56"/>
      <c r="B824" s="57"/>
      <c r="C824" s="57"/>
      <c r="D824" s="57"/>
    </row>
    <row r="825" spans="1:4" ht="12.75">
      <c r="A825" s="56"/>
      <c r="B825" s="57"/>
      <c r="C825" s="57"/>
      <c r="D825" s="57"/>
    </row>
    <row r="826" spans="1:4" ht="12.75">
      <c r="A826" s="56"/>
      <c r="B826" s="57"/>
      <c r="C826" s="57"/>
      <c r="D826" s="57"/>
    </row>
    <row r="827" spans="1:4" ht="12.75">
      <c r="A827" s="56"/>
      <c r="B827" s="57"/>
      <c r="C827" s="57"/>
      <c r="D827" s="57"/>
    </row>
    <row r="828" spans="1:4" ht="12.75">
      <c r="A828" s="56"/>
      <c r="B828" s="57"/>
      <c r="C828" s="57"/>
      <c r="D828" s="57"/>
    </row>
    <row r="829" spans="1:4" ht="12.75">
      <c r="A829" s="56"/>
      <c r="B829" s="57"/>
      <c r="C829" s="57"/>
      <c r="D829" s="57"/>
    </row>
    <row r="830" spans="1:4" ht="12.75">
      <c r="A830" s="56"/>
      <c r="B830" s="57"/>
      <c r="C830" s="57"/>
      <c r="D830" s="57"/>
    </row>
    <row r="831" spans="1:4" ht="12.75">
      <c r="A831" s="56"/>
      <c r="B831" s="57"/>
      <c r="C831" s="57"/>
      <c r="D831" s="57"/>
    </row>
    <row r="832" spans="1:4" ht="12.75">
      <c r="A832" s="56"/>
      <c r="B832" s="57"/>
      <c r="C832" s="57"/>
      <c r="D832" s="57"/>
    </row>
    <row r="833" spans="1:4" ht="12.75">
      <c r="A833" s="56"/>
      <c r="B833" s="57"/>
      <c r="C833" s="57"/>
      <c r="D833" s="57"/>
    </row>
    <row r="834" spans="1:4" ht="12.75">
      <c r="A834" s="56"/>
      <c r="B834" s="57"/>
      <c r="C834" s="57"/>
      <c r="D834" s="57"/>
    </row>
    <row r="835" spans="1:4" ht="12.75">
      <c r="A835" s="56"/>
      <c r="B835" s="57"/>
      <c r="C835" s="57"/>
      <c r="D835" s="57"/>
    </row>
    <row r="836" spans="1:4" ht="12.75">
      <c r="A836" s="56"/>
      <c r="B836" s="57"/>
      <c r="C836" s="57"/>
      <c r="D836" s="57"/>
    </row>
    <row r="837" spans="1:4" ht="12.75">
      <c r="A837" s="56"/>
      <c r="B837" s="57"/>
      <c r="C837" s="57"/>
      <c r="D837" s="57"/>
    </row>
    <row r="838" spans="1:4" ht="12.75">
      <c r="A838" s="56"/>
      <c r="B838" s="57"/>
      <c r="C838" s="57"/>
      <c r="D838" s="57"/>
    </row>
    <row r="839" spans="1:4" ht="12.75">
      <c r="A839" s="56"/>
      <c r="B839" s="57"/>
      <c r="C839" s="57"/>
      <c r="D839" s="57"/>
    </row>
    <row r="840" spans="1:4" ht="12.75">
      <c r="A840" s="56"/>
      <c r="B840" s="57"/>
      <c r="C840" s="57"/>
      <c r="D840" s="57"/>
    </row>
    <row r="841" spans="1:4" ht="12.75">
      <c r="A841" s="56"/>
      <c r="B841" s="57"/>
      <c r="C841" s="57"/>
      <c r="D841" s="57"/>
    </row>
    <row r="842" spans="1:4" ht="12.75">
      <c r="A842" s="56"/>
      <c r="B842" s="57"/>
      <c r="C842" s="57"/>
      <c r="D842" s="57"/>
    </row>
    <row r="843" spans="1:4" ht="12.75">
      <c r="A843" s="56"/>
      <c r="B843" s="57"/>
      <c r="C843" s="57"/>
      <c r="D843" s="57"/>
    </row>
    <row r="844" spans="1:4" ht="12.75">
      <c r="A844" s="56"/>
      <c r="B844" s="57"/>
      <c r="C844" s="57"/>
      <c r="D844" s="57"/>
    </row>
    <row r="845" spans="1:4" ht="12.75">
      <c r="A845" s="56"/>
      <c r="B845" s="57"/>
      <c r="C845" s="57"/>
      <c r="D845" s="57"/>
    </row>
    <row r="846" spans="1:4" ht="12.75">
      <c r="A846" s="56"/>
      <c r="B846" s="57"/>
      <c r="C846" s="57"/>
      <c r="D846" s="57"/>
    </row>
    <row r="847" spans="1:4" ht="12.75">
      <c r="A847" s="56"/>
      <c r="B847" s="57"/>
      <c r="C847" s="57"/>
      <c r="D847" s="57"/>
    </row>
    <row r="848" spans="1:4" ht="12.75">
      <c r="A848" s="56"/>
      <c r="B848" s="57"/>
      <c r="C848" s="57"/>
      <c r="D848" s="57"/>
    </row>
    <row r="849" spans="1:4" ht="12.75">
      <c r="A849" s="56"/>
      <c r="B849" s="57"/>
      <c r="C849" s="57"/>
      <c r="D849" s="57"/>
    </row>
    <row r="850" spans="1:4" ht="12.75">
      <c r="A850" s="56"/>
      <c r="B850" s="57"/>
      <c r="C850" s="57"/>
      <c r="D850" s="57"/>
    </row>
    <row r="851" spans="1:4" ht="12.75">
      <c r="A851" s="56"/>
      <c r="B851" s="57"/>
      <c r="C851" s="57"/>
      <c r="D851" s="57"/>
    </row>
    <row r="852" spans="1:4" ht="12.75">
      <c r="A852" s="56"/>
      <c r="B852" s="57"/>
      <c r="C852" s="57"/>
      <c r="D852" s="57"/>
    </row>
    <row r="853" spans="1:4" ht="12.75">
      <c r="A853" s="56"/>
      <c r="B853" s="57"/>
      <c r="C853" s="57"/>
      <c r="D853" s="57"/>
    </row>
    <row r="854" spans="1:4" ht="12.75">
      <c r="A854" s="56"/>
      <c r="B854" s="57"/>
      <c r="C854" s="57"/>
      <c r="D854" s="57"/>
    </row>
    <row r="855" spans="1:4" ht="12.75">
      <c r="A855" s="56"/>
      <c r="B855" s="57"/>
      <c r="C855" s="57"/>
      <c r="D855" s="57"/>
    </row>
    <row r="856" spans="1:4" ht="12.75">
      <c r="A856" s="56"/>
      <c r="B856" s="57"/>
      <c r="C856" s="57"/>
      <c r="D856" s="57"/>
    </row>
    <row r="857" spans="1:4" ht="12.75">
      <c r="A857" s="56"/>
      <c r="B857" s="57"/>
      <c r="C857" s="57"/>
      <c r="D857" s="57"/>
    </row>
    <row r="858" spans="1:4" ht="12.75">
      <c r="A858" s="56"/>
      <c r="B858" s="57"/>
      <c r="C858" s="57"/>
      <c r="D858" s="57"/>
    </row>
    <row r="859" spans="1:4" ht="12.75">
      <c r="A859" s="56"/>
      <c r="B859" s="57"/>
      <c r="C859" s="57"/>
      <c r="D859" s="57"/>
    </row>
    <row r="860" spans="1:4" ht="12.75">
      <c r="A860" s="56"/>
      <c r="B860" s="57"/>
      <c r="C860" s="57"/>
      <c r="D860" s="57"/>
    </row>
    <row r="861" spans="1:4" ht="12.75">
      <c r="A861" s="56"/>
      <c r="B861" s="57"/>
      <c r="C861" s="57"/>
      <c r="D861" s="57"/>
    </row>
    <row r="862" spans="1:4" ht="12.75">
      <c r="A862" s="56"/>
      <c r="B862" s="57"/>
      <c r="C862" s="57"/>
      <c r="D862" s="57"/>
    </row>
    <row r="863" spans="1:4" ht="12.75">
      <c r="A863" s="56"/>
      <c r="B863" s="57"/>
      <c r="C863" s="57"/>
      <c r="D863" s="57"/>
    </row>
    <row r="864" spans="1:4" ht="12.75">
      <c r="A864" s="56"/>
      <c r="B864" s="57"/>
      <c r="C864" s="57"/>
      <c r="D864" s="57"/>
    </row>
    <row r="865" spans="1:4" ht="12.75">
      <c r="A865" s="56"/>
      <c r="B865" s="57"/>
      <c r="C865" s="57"/>
      <c r="D865" s="57"/>
    </row>
    <row r="866" spans="1:4" ht="12.75">
      <c r="A866" s="56"/>
      <c r="B866" s="57"/>
      <c r="C866" s="57"/>
      <c r="D866" s="57"/>
    </row>
    <row r="867" spans="1:4" ht="12.75">
      <c r="A867" s="56"/>
      <c r="B867" s="57"/>
      <c r="C867" s="57"/>
      <c r="D867" s="57"/>
    </row>
    <row r="868" spans="1:4" ht="12.75">
      <c r="A868" s="56"/>
      <c r="B868" s="57"/>
      <c r="C868" s="57"/>
      <c r="D868" s="57"/>
    </row>
    <row r="869" spans="1:4" ht="12.75">
      <c r="A869" s="56"/>
      <c r="B869" s="57"/>
      <c r="C869" s="57"/>
      <c r="D869" s="57"/>
    </row>
    <row r="870" spans="1:4" ht="12.75">
      <c r="A870" s="56"/>
      <c r="B870" s="57"/>
      <c r="C870" s="57"/>
      <c r="D870" s="57"/>
    </row>
    <row r="871" spans="1:4" ht="12.75">
      <c r="A871" s="56"/>
      <c r="B871" s="57"/>
      <c r="C871" s="57"/>
      <c r="D871" s="57"/>
    </row>
    <row r="872" spans="1:4" ht="12.75">
      <c r="A872" s="56"/>
      <c r="B872" s="57"/>
      <c r="C872" s="57"/>
      <c r="D872" s="57"/>
    </row>
    <row r="873" spans="1:4" ht="12.75">
      <c r="A873" s="56"/>
      <c r="B873" s="57"/>
      <c r="C873" s="57"/>
      <c r="D873" s="57"/>
    </row>
    <row r="874" spans="1:4" ht="12.75">
      <c r="A874" s="56"/>
      <c r="B874" s="57"/>
      <c r="C874" s="57"/>
      <c r="D874" s="57"/>
    </row>
    <row r="875" spans="1:4" ht="12.75">
      <c r="A875" s="56"/>
      <c r="B875" s="57"/>
      <c r="C875" s="57"/>
      <c r="D875" s="57"/>
    </row>
    <row r="876" spans="1:4" ht="12.75">
      <c r="A876" s="56"/>
      <c r="B876" s="57"/>
      <c r="C876" s="57"/>
      <c r="D876" s="57"/>
    </row>
    <row r="877" spans="1:4" ht="12.75">
      <c r="A877" s="56"/>
      <c r="B877" s="57"/>
      <c r="C877" s="57"/>
      <c r="D877" s="57"/>
    </row>
    <row r="878" spans="1:4" ht="12.75">
      <c r="A878" s="56"/>
      <c r="B878" s="57"/>
      <c r="C878" s="57"/>
      <c r="D878" s="57"/>
    </row>
    <row r="879" spans="1:4" ht="12.75">
      <c r="A879" s="56"/>
      <c r="B879" s="57"/>
      <c r="C879" s="57"/>
      <c r="D879" s="57"/>
    </row>
    <row r="880" spans="1:4" ht="12.75">
      <c r="A880" s="56"/>
      <c r="B880" s="57"/>
      <c r="C880" s="57"/>
      <c r="D880" s="57"/>
    </row>
    <row r="881" spans="1:4" ht="12.75">
      <c r="A881" s="56"/>
      <c r="B881" s="57"/>
      <c r="C881" s="57"/>
      <c r="D881" s="57"/>
    </row>
    <row r="882" spans="1:4" ht="12.75">
      <c r="A882" s="56"/>
      <c r="B882" s="57"/>
      <c r="C882" s="57"/>
      <c r="D882" s="57"/>
    </row>
    <row r="883" spans="1:4" ht="12.75">
      <c r="A883" s="56"/>
      <c r="B883" s="57"/>
      <c r="C883" s="57"/>
      <c r="D883" s="57"/>
    </row>
    <row r="884" spans="1:4" ht="12.75">
      <c r="A884" s="56"/>
      <c r="B884" s="57"/>
      <c r="C884" s="57"/>
      <c r="D884" s="57"/>
    </row>
    <row r="885" spans="1:4" ht="12.75">
      <c r="A885" s="56"/>
      <c r="B885" s="57"/>
      <c r="C885" s="57"/>
      <c r="D885" s="57"/>
    </row>
    <row r="886" spans="1:4" ht="12.75">
      <c r="A886" s="56"/>
      <c r="B886" s="57"/>
      <c r="C886" s="57"/>
      <c r="D886" s="57"/>
    </row>
    <row r="887" spans="1:4" ht="12.75">
      <c r="A887" s="56"/>
      <c r="B887" s="57"/>
      <c r="C887" s="57"/>
      <c r="D887" s="57"/>
    </row>
    <row r="888" spans="1:4" ht="12.75">
      <c r="A888" s="56"/>
      <c r="B888" s="57"/>
      <c r="C888" s="57"/>
      <c r="D888" s="57"/>
    </row>
    <row r="889" spans="1:4" ht="12.75">
      <c r="A889" s="56"/>
      <c r="B889" s="57"/>
      <c r="C889" s="57"/>
      <c r="D889" s="57"/>
    </row>
    <row r="890" spans="1:4" ht="12.75">
      <c r="A890" s="56"/>
      <c r="B890" s="57"/>
      <c r="C890" s="57"/>
      <c r="D890" s="57"/>
    </row>
    <row r="891" spans="1:4" ht="12.75">
      <c r="A891" s="56"/>
      <c r="B891" s="57"/>
      <c r="C891" s="57"/>
      <c r="D891" s="57"/>
    </row>
    <row r="892" spans="1:4" ht="12.75">
      <c r="A892" s="56"/>
      <c r="B892" s="57"/>
      <c r="C892" s="57"/>
      <c r="D892" s="57"/>
    </row>
    <row r="893" spans="1:4" ht="12.75">
      <c r="A893" s="56"/>
      <c r="B893" s="57"/>
      <c r="C893" s="57"/>
      <c r="D893" s="57"/>
    </row>
    <row r="894" spans="1:4" ht="12.75">
      <c r="A894" s="56"/>
      <c r="B894" s="57"/>
      <c r="C894" s="57"/>
      <c r="D894" s="57"/>
    </row>
    <row r="895" spans="1:4" ht="12.75">
      <c r="A895" s="56"/>
      <c r="B895" s="57"/>
      <c r="C895" s="57"/>
      <c r="D895" s="57"/>
    </row>
    <row r="896" spans="1:4" ht="12.75">
      <c r="A896" s="56"/>
      <c r="B896" s="57"/>
      <c r="C896" s="57"/>
      <c r="D896" s="57"/>
    </row>
    <row r="897" spans="1:4" ht="12.75">
      <c r="A897" s="56"/>
      <c r="B897" s="57"/>
      <c r="C897" s="57"/>
      <c r="D897" s="57"/>
    </row>
    <row r="898" spans="1:4" ht="12.75">
      <c r="A898" s="56"/>
      <c r="B898" s="57"/>
      <c r="C898" s="57"/>
      <c r="D898" s="57"/>
    </row>
    <row r="899" spans="1:4" ht="12.75">
      <c r="A899" s="56"/>
      <c r="B899" s="57"/>
      <c r="C899" s="57"/>
      <c r="D899" s="57"/>
    </row>
    <row r="900" spans="1:4" ht="12.75">
      <c r="A900" s="56"/>
      <c r="B900" s="57"/>
      <c r="C900" s="57"/>
      <c r="D900" s="57"/>
    </row>
    <row r="901" spans="1:4" ht="12.75">
      <c r="A901" s="56"/>
      <c r="B901" s="57"/>
      <c r="C901" s="57"/>
      <c r="D901" s="57"/>
    </row>
    <row r="902" spans="1:4" ht="12.75">
      <c r="A902" s="56"/>
      <c r="B902" s="57"/>
      <c r="C902" s="57"/>
      <c r="D902" s="57"/>
    </row>
    <row r="903" spans="1:4" ht="12.75">
      <c r="A903" s="56"/>
      <c r="B903" s="57"/>
      <c r="C903" s="57"/>
      <c r="D903" s="57"/>
    </row>
    <row r="904" spans="1:4" ht="12.75">
      <c r="A904" s="56"/>
      <c r="B904" s="57"/>
      <c r="C904" s="57"/>
      <c r="D904" s="57"/>
    </row>
    <row r="905" spans="1:4" ht="12.75">
      <c r="A905" s="56"/>
      <c r="B905" s="57"/>
      <c r="C905" s="57"/>
      <c r="D905" s="57"/>
    </row>
    <row r="906" spans="1:4" ht="12.75">
      <c r="A906" s="56"/>
      <c r="B906" s="57"/>
      <c r="C906" s="57"/>
      <c r="D906" s="57"/>
    </row>
    <row r="907" spans="1:4" ht="12.75">
      <c r="A907" s="56"/>
      <c r="B907" s="57"/>
      <c r="C907" s="57"/>
      <c r="D907" s="57"/>
    </row>
    <row r="908" spans="1:4" ht="12.75">
      <c r="A908" s="56"/>
      <c r="B908" s="57"/>
      <c r="C908" s="57"/>
      <c r="D908" s="57"/>
    </row>
    <row r="909" spans="1:4" ht="12.75">
      <c r="A909" s="56"/>
      <c r="B909" s="57"/>
      <c r="C909" s="57"/>
      <c r="D909" s="57"/>
    </row>
    <row r="910" spans="1:4" ht="12.75">
      <c r="A910" s="56"/>
      <c r="B910" s="57"/>
      <c r="C910" s="57"/>
      <c r="D910" s="57"/>
    </row>
    <row r="911" spans="1:4" ht="12.75">
      <c r="A911" s="56"/>
      <c r="B911" s="57"/>
      <c r="C911" s="57"/>
      <c r="D911" s="57"/>
    </row>
    <row r="912" spans="1:4" ht="12.75">
      <c r="A912" s="56"/>
      <c r="B912" s="57"/>
      <c r="C912" s="57"/>
      <c r="D912" s="57"/>
    </row>
    <row r="913" spans="1:4" ht="12.75">
      <c r="A913" s="56"/>
      <c r="B913" s="57"/>
      <c r="C913" s="57"/>
      <c r="D913" s="57"/>
    </row>
    <row r="914" spans="1:4" ht="12.75">
      <c r="A914" s="56"/>
      <c r="B914" s="57"/>
      <c r="C914" s="57"/>
      <c r="D914" s="57"/>
    </row>
    <row r="915" spans="1:4" ht="12.75">
      <c r="A915" s="56"/>
      <c r="B915" s="57"/>
      <c r="C915" s="57"/>
      <c r="D915" s="57"/>
    </row>
    <row r="916" spans="1:4" ht="12.75">
      <c r="A916" s="56"/>
      <c r="B916" s="57"/>
      <c r="C916" s="57"/>
      <c r="D916" s="57"/>
    </row>
    <row r="917" spans="1:4" ht="12.75">
      <c r="A917" s="56"/>
      <c r="B917" s="57"/>
      <c r="C917" s="57"/>
      <c r="D917" s="57"/>
    </row>
    <row r="918" spans="1:4" ht="12.75">
      <c r="A918" s="56"/>
      <c r="B918" s="57"/>
      <c r="C918" s="57"/>
      <c r="D918" s="57"/>
    </row>
    <row r="919" spans="1:4" ht="12.75">
      <c r="A919" s="56"/>
      <c r="B919" s="57"/>
      <c r="C919" s="57"/>
      <c r="D919" s="57"/>
    </row>
    <row r="920" spans="1:4" ht="12.75">
      <c r="A920" s="56"/>
      <c r="B920" s="57"/>
      <c r="C920" s="57"/>
      <c r="D920" s="57"/>
    </row>
    <row r="921" spans="1:4" ht="12.75">
      <c r="A921" s="56"/>
      <c r="B921" s="57"/>
      <c r="C921" s="57"/>
      <c r="D921" s="57"/>
    </row>
    <row r="922" spans="1:4" ht="12.75">
      <c r="A922" s="56"/>
      <c r="B922" s="57"/>
      <c r="C922" s="57"/>
      <c r="D922" s="57"/>
    </row>
    <row r="923" spans="1:4" ht="12.75">
      <c r="A923" s="56"/>
      <c r="B923" s="57"/>
      <c r="C923" s="57"/>
      <c r="D923" s="57"/>
    </row>
    <row r="924" spans="1:4" ht="12.75">
      <c r="A924" s="56"/>
      <c r="B924" s="57"/>
      <c r="C924" s="57"/>
      <c r="D924" s="57"/>
    </row>
    <row r="925" spans="1:4" ht="12.75">
      <c r="A925" s="56"/>
      <c r="B925" s="57"/>
      <c r="C925" s="57"/>
      <c r="D925" s="57"/>
    </row>
    <row r="926" spans="1:4" ht="12.75">
      <c r="A926" s="56"/>
      <c r="B926" s="57"/>
      <c r="C926" s="57"/>
      <c r="D926" s="57"/>
    </row>
    <row r="927" spans="1:4" ht="12.75">
      <c r="A927" s="56"/>
      <c r="B927" s="57"/>
      <c r="C927" s="57"/>
      <c r="D927" s="57"/>
    </row>
    <row r="928" spans="1:4" ht="12.75">
      <c r="A928" s="56"/>
      <c r="B928" s="57"/>
      <c r="C928" s="57"/>
      <c r="D928" s="57"/>
    </row>
    <row r="929" spans="1:4" ht="12.75">
      <c r="A929" s="56"/>
      <c r="B929" s="57"/>
      <c r="C929" s="57"/>
      <c r="D929" s="57"/>
    </row>
    <row r="930" spans="1:4" ht="12.75">
      <c r="A930" s="56"/>
      <c r="B930" s="57"/>
      <c r="C930" s="57"/>
      <c r="D930" s="57"/>
    </row>
    <row r="931" spans="1:4" ht="12.75">
      <c r="A931" s="56"/>
      <c r="B931" s="57"/>
      <c r="C931" s="57"/>
      <c r="D931" s="57"/>
    </row>
    <row r="932" spans="1:4" ht="12.75">
      <c r="A932" s="56"/>
      <c r="B932" s="57"/>
      <c r="C932" s="57"/>
      <c r="D932" s="57"/>
    </row>
    <row r="933" spans="1:4" ht="12.75">
      <c r="A933" s="56"/>
      <c r="B933" s="57"/>
      <c r="C933" s="57"/>
      <c r="D933" s="57"/>
    </row>
    <row r="934" spans="1:4" ht="12.75">
      <c r="A934" s="56"/>
      <c r="B934" s="57"/>
      <c r="C934" s="57"/>
      <c r="D934" s="57"/>
    </row>
    <row r="935" spans="1:4" ht="12.75">
      <c r="A935" s="56"/>
      <c r="B935" s="57"/>
      <c r="C935" s="57"/>
      <c r="D935" s="57"/>
    </row>
    <row r="936" spans="1:4" ht="12.75">
      <c r="A936" s="56"/>
      <c r="B936" s="57"/>
      <c r="C936" s="57"/>
      <c r="D936" s="57"/>
    </row>
    <row r="937" spans="1:4" ht="12.75">
      <c r="A937" s="56"/>
      <c r="B937" s="57"/>
      <c r="C937" s="57"/>
      <c r="D937" s="57"/>
    </row>
    <row r="938" spans="1:4" ht="12.75">
      <c r="A938" s="56"/>
      <c r="B938" s="57"/>
      <c r="C938" s="57"/>
      <c r="D938" s="57"/>
    </row>
    <row r="939" spans="1:4" ht="12.75">
      <c r="A939" s="56"/>
      <c r="B939" s="57"/>
      <c r="C939" s="57"/>
      <c r="D939" s="57"/>
    </row>
    <row r="940" spans="1:4" ht="12.75">
      <c r="A940" s="56"/>
      <c r="B940" s="57"/>
      <c r="C940" s="57"/>
      <c r="D940" s="57"/>
    </row>
    <row r="941" spans="1:4" ht="12.75">
      <c r="A941" s="56"/>
      <c r="B941" s="57"/>
      <c r="C941" s="57"/>
      <c r="D941" s="57"/>
    </row>
    <row r="942" spans="1:4" ht="12.75">
      <c r="A942" s="56"/>
      <c r="B942" s="57"/>
      <c r="C942" s="57"/>
      <c r="D942" s="57"/>
    </row>
    <row r="943" spans="1:4" ht="12.75">
      <c r="A943" s="56"/>
      <c r="B943" s="57"/>
      <c r="C943" s="57"/>
      <c r="D943" s="57"/>
    </row>
    <row r="944" spans="1:4" ht="12.75">
      <c r="A944" s="56"/>
      <c r="B944" s="57"/>
      <c r="C944" s="57"/>
      <c r="D944" s="57"/>
    </row>
    <row r="945" spans="1:4" ht="12.75">
      <c r="A945" s="56"/>
      <c r="B945" s="57"/>
      <c r="C945" s="57"/>
      <c r="D945" s="57"/>
    </row>
    <row r="946" spans="1:4" ht="12.75">
      <c r="A946" s="56"/>
      <c r="B946" s="57"/>
      <c r="C946" s="57"/>
      <c r="D946" s="57"/>
    </row>
    <row r="947" spans="1:4" ht="12.75">
      <c r="A947" s="56"/>
      <c r="B947" s="57"/>
      <c r="C947" s="57"/>
      <c r="D947" s="57"/>
    </row>
    <row r="948" spans="1:4" ht="12.75">
      <c r="A948" s="56"/>
      <c r="B948" s="57"/>
      <c r="C948" s="57"/>
      <c r="D948" s="57"/>
    </row>
    <row r="949" spans="1:4" ht="12.75">
      <c r="A949" s="56"/>
      <c r="B949" s="57"/>
      <c r="C949" s="57"/>
      <c r="D949" s="57"/>
    </row>
    <row r="950" spans="1:4" ht="12.75">
      <c r="A950" s="56"/>
      <c r="B950" s="57"/>
      <c r="C950" s="57"/>
      <c r="D950" s="57"/>
    </row>
    <row r="951" spans="1:4" ht="12.75">
      <c r="A951" s="56"/>
      <c r="B951" s="57"/>
      <c r="C951" s="57"/>
      <c r="D951" s="57"/>
    </row>
    <row r="952" spans="1:4" ht="12.75">
      <c r="A952" s="56"/>
      <c r="B952" s="57"/>
      <c r="C952" s="57"/>
      <c r="D952" s="57"/>
    </row>
    <row r="953" spans="1:4" ht="12.75">
      <c r="A953" s="56"/>
      <c r="B953" s="57"/>
      <c r="C953" s="57"/>
      <c r="D953" s="57"/>
    </row>
    <row r="954" spans="1:4" ht="12.75">
      <c r="A954" s="56"/>
      <c r="B954" s="57"/>
      <c r="C954" s="57"/>
      <c r="D954" s="57"/>
    </row>
    <row r="955" spans="1:4" ht="12.75">
      <c r="A955" s="56"/>
      <c r="B955" s="57"/>
      <c r="C955" s="57"/>
      <c r="D955" s="57"/>
    </row>
    <row r="956" spans="1:4" ht="12.75">
      <c r="A956" s="56"/>
      <c r="B956" s="57"/>
      <c r="C956" s="57"/>
      <c r="D956" s="57"/>
    </row>
    <row r="957" spans="1:4" ht="12.75">
      <c r="A957" s="56"/>
      <c r="B957" s="57"/>
      <c r="C957" s="57"/>
      <c r="D957" s="57"/>
    </row>
    <row r="958" spans="1:4" ht="12.75">
      <c r="A958" s="56"/>
      <c r="B958" s="57"/>
      <c r="C958" s="57"/>
      <c r="D958" s="57"/>
    </row>
    <row r="959" spans="1:4" ht="12.75">
      <c r="A959" s="56"/>
      <c r="B959" s="57"/>
      <c r="C959" s="57"/>
      <c r="D959" s="57"/>
    </row>
    <row r="960" spans="1:4" ht="12.75">
      <c r="A960" s="56"/>
      <c r="B960" s="57"/>
      <c r="C960" s="57"/>
      <c r="D960" s="57"/>
    </row>
    <row r="961" spans="1:4" ht="12.75">
      <c r="A961" s="56"/>
      <c r="B961" s="57"/>
      <c r="C961" s="57"/>
      <c r="D961" s="57"/>
    </row>
    <row r="962" spans="1:4" ht="12.75">
      <c r="A962" s="56"/>
      <c r="B962" s="57"/>
      <c r="C962" s="57"/>
      <c r="D962" s="57"/>
    </row>
    <row r="963" spans="1:4" ht="12.75">
      <c r="A963" s="56"/>
      <c r="B963" s="57"/>
      <c r="C963" s="57"/>
      <c r="D963" s="57"/>
    </row>
    <row r="964" spans="1:4" ht="12.75">
      <c r="A964" s="56"/>
      <c r="B964" s="57"/>
      <c r="C964" s="57"/>
      <c r="D964" s="57"/>
    </row>
    <row r="965" spans="1:4" ht="12.75">
      <c r="A965" s="56"/>
      <c r="B965" s="57"/>
      <c r="C965" s="57"/>
      <c r="D965" s="57"/>
    </row>
    <row r="966" spans="1:4" ht="12.75">
      <c r="A966" s="56"/>
      <c r="B966" s="57"/>
      <c r="C966" s="57"/>
      <c r="D966" s="57"/>
    </row>
    <row r="967" spans="1:4" ht="12.75">
      <c r="A967" s="56"/>
      <c r="B967" s="57"/>
      <c r="C967" s="57"/>
      <c r="D967" s="57"/>
    </row>
    <row r="968" spans="1:4" ht="12.75">
      <c r="A968" s="56"/>
      <c r="B968" s="57"/>
      <c r="C968" s="57"/>
      <c r="D968" s="57"/>
    </row>
    <row r="969" spans="1:4" ht="12.75">
      <c r="A969" s="56"/>
      <c r="B969" s="57"/>
      <c r="C969" s="57"/>
      <c r="D969" s="57"/>
    </row>
    <row r="970" spans="1:4" ht="12.75">
      <c r="A970" s="56"/>
      <c r="B970" s="57"/>
      <c r="C970" s="57"/>
      <c r="D970" s="57"/>
    </row>
    <row r="971" spans="1:4" ht="12.75">
      <c r="A971" s="56"/>
      <c r="B971" s="57"/>
      <c r="C971" s="57"/>
      <c r="D971" s="57"/>
    </row>
    <row r="972" spans="1:4" ht="12.75">
      <c r="A972" s="56"/>
      <c r="B972" s="57"/>
      <c r="C972" s="57"/>
      <c r="D972" s="57"/>
    </row>
    <row r="973" spans="1:4" ht="12.75">
      <c r="A973" s="56"/>
      <c r="B973" s="57"/>
      <c r="C973" s="57"/>
      <c r="D973" s="57"/>
    </row>
    <row r="974" spans="1:4" ht="12.75">
      <c r="A974" s="56"/>
      <c r="B974" s="57"/>
      <c r="C974" s="57"/>
      <c r="D974" s="57"/>
    </row>
    <row r="975" spans="1:4" ht="12.75">
      <c r="A975" s="56"/>
      <c r="B975" s="57"/>
      <c r="C975" s="57"/>
      <c r="D975" s="57"/>
    </row>
    <row r="976" spans="1:4" ht="12.75">
      <c r="A976" s="56"/>
      <c r="B976" s="57"/>
      <c r="C976" s="57"/>
      <c r="D976" s="57"/>
    </row>
    <row r="977" spans="1:4" ht="12.75">
      <c r="A977" s="56"/>
      <c r="B977" s="57"/>
      <c r="C977" s="57"/>
      <c r="D977" s="57"/>
    </row>
    <row r="978" spans="1:4" ht="12.75">
      <c r="A978" s="56"/>
      <c r="B978" s="57"/>
      <c r="C978" s="57"/>
      <c r="D978" s="57"/>
    </row>
    <row r="979" spans="1:4" ht="12.75">
      <c r="A979" s="56"/>
      <c r="B979" s="57"/>
      <c r="C979" s="57"/>
      <c r="D979" s="57"/>
    </row>
    <row r="980" spans="1:4" ht="12.75">
      <c r="A980" s="56"/>
      <c r="B980" s="57"/>
      <c r="C980" s="57"/>
      <c r="D980" s="57"/>
    </row>
    <row r="981" spans="1:4" ht="12.75">
      <c r="A981" s="56"/>
      <c r="B981" s="57"/>
      <c r="C981" s="57"/>
      <c r="D981" s="57"/>
    </row>
    <row r="982" spans="1:4" ht="12.75">
      <c r="A982" s="56"/>
      <c r="B982" s="57"/>
      <c r="C982" s="57"/>
      <c r="D982" s="57"/>
    </row>
    <row r="983" spans="1:4" ht="12.75">
      <c r="A983" s="56"/>
      <c r="B983" s="57"/>
      <c r="C983" s="57"/>
      <c r="D983" s="57"/>
    </row>
    <row r="984" spans="1:4" ht="12.75">
      <c r="A984" s="56"/>
      <c r="B984" s="57"/>
      <c r="C984" s="57"/>
      <c r="D984" s="57"/>
    </row>
    <row r="985" spans="1:4" ht="12.75">
      <c r="A985" s="56"/>
      <c r="B985" s="57"/>
      <c r="C985" s="57"/>
      <c r="D985" s="57"/>
    </row>
    <row r="986" spans="1:4" ht="12.75">
      <c r="A986" s="56"/>
      <c r="B986" s="57"/>
      <c r="C986" s="57"/>
      <c r="D986" s="57"/>
    </row>
    <row r="987" spans="1:4" ht="12.75">
      <c r="A987" s="56"/>
      <c r="B987" s="57"/>
      <c r="C987" s="57"/>
      <c r="D987" s="57"/>
    </row>
    <row r="988" spans="1:4" ht="12.75">
      <c r="A988" s="56"/>
      <c r="B988" s="57"/>
      <c r="C988" s="57"/>
      <c r="D988" s="57"/>
    </row>
    <row r="989" spans="1:4" ht="12.75">
      <c r="A989" s="56"/>
      <c r="B989" s="57"/>
      <c r="C989" s="57"/>
      <c r="D989" s="57"/>
    </row>
    <row r="990" spans="1:4" ht="12.75">
      <c r="A990" s="56"/>
      <c r="B990" s="57"/>
      <c r="C990" s="57"/>
      <c r="D990" s="57"/>
    </row>
    <row r="991" spans="1:4" ht="12.75">
      <c r="A991" s="56"/>
      <c r="B991" s="57"/>
      <c r="C991" s="57"/>
      <c r="D991" s="57"/>
    </row>
    <row r="992" spans="1:4" ht="12.75">
      <c r="A992" s="56"/>
      <c r="B992" s="57"/>
      <c r="C992" s="57"/>
      <c r="D992" s="57"/>
    </row>
    <row r="993" spans="1:4" ht="12.75">
      <c r="A993" s="56"/>
      <c r="B993" s="57"/>
      <c r="C993" s="57"/>
      <c r="D993" s="57"/>
    </row>
    <row r="994" spans="1:4" ht="12.75">
      <c r="A994" s="56"/>
      <c r="B994" s="57"/>
      <c r="C994" s="57"/>
      <c r="D994" s="57"/>
    </row>
    <row r="995" spans="1:4" ht="12.75">
      <c r="A995" s="56"/>
      <c r="B995" s="57"/>
      <c r="C995" s="57"/>
      <c r="D995" s="57"/>
    </row>
    <row r="996" spans="1:4" ht="12.75">
      <c r="A996" s="56"/>
      <c r="B996" s="57"/>
      <c r="C996" s="57"/>
      <c r="D996" s="57"/>
    </row>
    <row r="997" spans="1:4" ht="12.75">
      <c r="A997" s="56"/>
      <c r="B997" s="57"/>
      <c r="C997" s="57"/>
      <c r="D997" s="57"/>
    </row>
    <row r="998" spans="1:4" ht="12.75">
      <c r="A998" s="56"/>
      <c r="B998" s="57"/>
      <c r="C998" s="57"/>
      <c r="D998" s="57"/>
    </row>
    <row r="999" spans="1:4" ht="12.75">
      <c r="A999" s="56"/>
      <c r="B999" s="57"/>
      <c r="C999" s="57"/>
      <c r="D999" s="57"/>
    </row>
    <row r="1000" spans="1:4" ht="12.75">
      <c r="A1000" s="56"/>
      <c r="B1000" s="57"/>
      <c r="C1000" s="57"/>
      <c r="D1000" s="57"/>
    </row>
    <row r="1001" spans="1:4" ht="12.75">
      <c r="A1001" s="56"/>
      <c r="B1001" s="57"/>
      <c r="C1001" s="57"/>
      <c r="D1001" s="57"/>
    </row>
    <row r="1002" spans="1:4" ht="12.75">
      <c r="A1002" s="56"/>
      <c r="B1002" s="57"/>
      <c r="C1002" s="57"/>
      <c r="D1002" s="57"/>
    </row>
    <row r="1003" spans="1:4" ht="12.75">
      <c r="A1003" s="56"/>
      <c r="B1003" s="57"/>
      <c r="C1003" s="57"/>
      <c r="D1003" s="57"/>
    </row>
    <row r="1004" spans="1:4" ht="12.75">
      <c r="A1004" s="56"/>
      <c r="B1004" s="57"/>
      <c r="C1004" s="57"/>
      <c r="D1004" s="57"/>
    </row>
    <row r="1005" spans="1:4" ht="12.75">
      <c r="A1005" s="56"/>
      <c r="B1005" s="57"/>
      <c r="C1005" s="57"/>
      <c r="D1005" s="57"/>
    </row>
    <row r="1006" spans="1:4" ht="12.75">
      <c r="A1006" s="56"/>
      <c r="B1006" s="57"/>
      <c r="C1006" s="57"/>
      <c r="D1006" s="57"/>
    </row>
    <row r="1007" spans="1:4" ht="12.75">
      <c r="A1007" s="56"/>
      <c r="B1007" s="57"/>
      <c r="C1007" s="57"/>
      <c r="D1007" s="57"/>
    </row>
    <row r="1008" spans="1:4" ht="12.75">
      <c r="A1008" s="56"/>
      <c r="B1008" s="57"/>
      <c r="C1008" s="57"/>
      <c r="D1008" s="57"/>
    </row>
    <row r="1009" spans="1:4" ht="12.75">
      <c r="A1009" s="56"/>
      <c r="B1009" s="57"/>
      <c r="C1009" s="57"/>
      <c r="D1009" s="57"/>
    </row>
    <row r="1010" spans="1:4" ht="12.75">
      <c r="A1010" s="56"/>
      <c r="B1010" s="57"/>
      <c r="C1010" s="57"/>
      <c r="D1010" s="57"/>
    </row>
    <row r="1011" spans="1:4" ht="12.75">
      <c r="A1011" s="56"/>
      <c r="B1011" s="57"/>
      <c r="C1011" s="57"/>
      <c r="D1011" s="57"/>
    </row>
    <row r="1012" spans="1:4" ht="12.75">
      <c r="A1012" s="56"/>
      <c r="B1012" s="57"/>
      <c r="C1012" s="57"/>
      <c r="D1012" s="57"/>
    </row>
    <row r="1013" spans="1:4" ht="12.75">
      <c r="A1013" s="56"/>
      <c r="B1013" s="57"/>
      <c r="C1013" s="57"/>
      <c r="D1013" s="57"/>
    </row>
    <row r="1014" spans="1:4" ht="12.75">
      <c r="A1014" s="56"/>
      <c r="B1014" s="57"/>
      <c r="C1014" s="57"/>
      <c r="D1014" s="57"/>
    </row>
    <row r="1015" spans="1:4" ht="12.75">
      <c r="A1015" s="56"/>
      <c r="B1015" s="57"/>
      <c r="C1015" s="57"/>
      <c r="D1015" s="57"/>
    </row>
    <row r="1016" spans="1:4" ht="12.75">
      <c r="A1016" s="56"/>
      <c r="B1016" s="57"/>
      <c r="C1016" s="57"/>
      <c r="D1016" s="57"/>
    </row>
    <row r="1017" spans="1:4" ht="12.75">
      <c r="A1017" s="56"/>
      <c r="B1017" s="57"/>
      <c r="C1017" s="57"/>
      <c r="D1017" s="57"/>
    </row>
    <row r="1018" spans="1:4" ht="12.75">
      <c r="A1018" s="56"/>
      <c r="B1018" s="57"/>
      <c r="C1018" s="57"/>
      <c r="D1018" s="57"/>
    </row>
    <row r="1019" spans="1:4" ht="12.75">
      <c r="A1019" s="56"/>
      <c r="B1019" s="57"/>
      <c r="C1019" s="57"/>
      <c r="D1019" s="57"/>
    </row>
    <row r="1020" spans="1:4" ht="12.75">
      <c r="A1020" s="56"/>
      <c r="B1020" s="57"/>
      <c r="C1020" s="57"/>
      <c r="D1020" s="57"/>
    </row>
    <row r="1021" spans="1:4" ht="12.75">
      <c r="A1021" s="56"/>
      <c r="B1021" s="57"/>
      <c r="C1021" s="57"/>
      <c r="D1021" s="57"/>
    </row>
    <row r="1022" spans="1:4" ht="12.75">
      <c r="A1022" s="56"/>
      <c r="B1022" s="57"/>
      <c r="C1022" s="57"/>
      <c r="D1022" s="57"/>
    </row>
    <row r="1023" spans="1:4" ht="12.75">
      <c r="A1023" s="56"/>
      <c r="B1023" s="57"/>
      <c r="C1023" s="57"/>
      <c r="D1023" s="57"/>
    </row>
    <row r="1024" spans="1:4" ht="12.75">
      <c r="A1024" s="56"/>
      <c r="B1024" s="57"/>
      <c r="C1024" s="57"/>
      <c r="D1024" s="57"/>
    </row>
    <row r="1025" spans="1:4" ht="12.75">
      <c r="A1025" s="56"/>
      <c r="B1025" s="57"/>
      <c r="C1025" s="57"/>
      <c r="D1025" s="57"/>
    </row>
    <row r="1026" spans="1:4" ht="12.75">
      <c r="A1026" s="56"/>
      <c r="B1026" s="57"/>
      <c r="C1026" s="57"/>
      <c r="D1026" s="57"/>
    </row>
    <row r="1027" spans="1:4" ht="12.75">
      <c r="A1027" s="56"/>
      <c r="B1027" s="57"/>
      <c r="C1027" s="57"/>
      <c r="D1027" s="57"/>
    </row>
    <row r="1028" spans="1:4" ht="12.75">
      <c r="A1028" s="56"/>
      <c r="B1028" s="57"/>
      <c r="C1028" s="57"/>
      <c r="D1028" s="57"/>
    </row>
    <row r="1029" spans="1:4" ht="12.75">
      <c r="A1029" s="56"/>
      <c r="B1029" s="57"/>
      <c r="C1029" s="57"/>
      <c r="D1029" s="57"/>
    </row>
    <row r="1030" spans="1:4" ht="12.75">
      <c r="A1030" s="56"/>
      <c r="B1030" s="57"/>
      <c r="C1030" s="57"/>
      <c r="D1030" s="57"/>
    </row>
    <row r="1031" spans="1:4" ht="12.75">
      <c r="A1031" s="56"/>
      <c r="B1031" s="57"/>
      <c r="C1031" s="57"/>
      <c r="D1031" s="57"/>
    </row>
    <row r="1032" spans="1:4" ht="12.75">
      <c r="A1032" s="56"/>
      <c r="B1032" s="57"/>
      <c r="C1032" s="57"/>
      <c r="D1032" s="57"/>
    </row>
    <row r="1033" spans="1:4" ht="12.75">
      <c r="A1033" s="56"/>
      <c r="B1033" s="57"/>
      <c r="C1033" s="57"/>
      <c r="D1033" s="57"/>
    </row>
    <row r="1034" spans="1:4" ht="12.75">
      <c r="A1034" s="56"/>
      <c r="B1034" s="57"/>
      <c r="C1034" s="57"/>
      <c r="D1034" s="57"/>
    </row>
    <row r="1035" spans="1:4" ht="12.75">
      <c r="A1035" s="56"/>
      <c r="B1035" s="57"/>
      <c r="C1035" s="57"/>
      <c r="D1035" s="57"/>
    </row>
    <row r="1036" spans="1:4" ht="12.75">
      <c r="A1036" s="56"/>
      <c r="B1036" s="57"/>
      <c r="C1036" s="57"/>
      <c r="D1036" s="57"/>
    </row>
    <row r="1037" spans="1:4" ht="12.75">
      <c r="A1037" s="56"/>
      <c r="B1037" s="57"/>
      <c r="C1037" s="57"/>
      <c r="D1037" s="57"/>
    </row>
    <row r="1038" spans="1:4" ht="12.75">
      <c r="A1038" s="56"/>
      <c r="B1038" s="57"/>
      <c r="C1038" s="57"/>
      <c r="D1038" s="57"/>
    </row>
    <row r="1039" spans="1:4" ht="12.75">
      <c r="A1039" s="56"/>
      <c r="B1039" s="57"/>
      <c r="C1039" s="57"/>
      <c r="D1039" s="57"/>
    </row>
    <row r="1040" spans="1:4" ht="12.75">
      <c r="A1040" s="56"/>
      <c r="B1040" s="57"/>
      <c r="C1040" s="57"/>
      <c r="D1040" s="57"/>
    </row>
    <row r="1041" spans="1:4" ht="12.75">
      <c r="A1041" s="56"/>
      <c r="B1041" s="57"/>
      <c r="C1041" s="57"/>
      <c r="D1041" s="57"/>
    </row>
    <row r="1042" spans="1:4" ht="12.75">
      <c r="A1042" s="56"/>
      <c r="B1042" s="57"/>
      <c r="C1042" s="57"/>
      <c r="D1042" s="57"/>
    </row>
    <row r="1043" spans="1:4" ht="12.75">
      <c r="A1043" s="56"/>
      <c r="B1043" s="57"/>
      <c r="C1043" s="57"/>
      <c r="D1043" s="57"/>
    </row>
    <row r="1044" spans="1:4" ht="12.75">
      <c r="A1044" s="56"/>
      <c r="B1044" s="57"/>
      <c r="C1044" s="57"/>
      <c r="D1044" s="57"/>
    </row>
    <row r="1045" spans="1:4" ht="12.75">
      <c r="A1045" s="56"/>
      <c r="B1045" s="57"/>
      <c r="C1045" s="57"/>
      <c r="D1045" s="57"/>
    </row>
    <row r="1046" spans="1:4" ht="12.75">
      <c r="A1046" s="56"/>
      <c r="B1046" s="57"/>
      <c r="C1046" s="57"/>
      <c r="D1046" s="57"/>
    </row>
    <row r="1047" spans="1:4" ht="12.75">
      <c r="A1047" s="56"/>
      <c r="B1047" s="57"/>
      <c r="C1047" s="57"/>
      <c r="D1047" s="57"/>
    </row>
    <row r="1048" spans="1:4" ht="12.75">
      <c r="A1048" s="56"/>
      <c r="B1048" s="57"/>
      <c r="C1048" s="57"/>
      <c r="D1048" s="57"/>
    </row>
    <row r="1049" spans="1:4" ht="12.75">
      <c r="A1049" s="56"/>
      <c r="B1049" s="57"/>
      <c r="C1049" s="57"/>
      <c r="D1049" s="57"/>
    </row>
    <row r="1050" spans="1:4" ht="12.75">
      <c r="A1050" s="56"/>
      <c r="B1050" s="57"/>
      <c r="C1050" s="57"/>
      <c r="D1050" s="57"/>
    </row>
    <row r="1051" spans="1:4" ht="12.75">
      <c r="A1051" s="56"/>
      <c r="B1051" s="57"/>
      <c r="C1051" s="57"/>
      <c r="D1051" s="57"/>
    </row>
    <row r="1052" spans="1:4" ht="12.75">
      <c r="A1052" s="56"/>
      <c r="B1052" s="57"/>
      <c r="C1052" s="57"/>
      <c r="D1052" s="57"/>
    </row>
    <row r="1053" spans="1:4" ht="12.75">
      <c r="A1053" s="56"/>
      <c r="B1053" s="57"/>
      <c r="C1053" s="57"/>
      <c r="D1053" s="57"/>
    </row>
    <row r="1054" spans="1:4" ht="12.75">
      <c r="A1054" s="56"/>
      <c r="B1054" s="57"/>
      <c r="C1054" s="57"/>
      <c r="D1054" s="57"/>
    </row>
    <row r="1055" spans="1:4" ht="12.75">
      <c r="A1055" s="56"/>
      <c r="B1055" s="57"/>
      <c r="C1055" s="57"/>
      <c r="D1055" s="57"/>
    </row>
    <row r="1056" spans="1:4" ht="12.75">
      <c r="A1056" s="56"/>
      <c r="B1056" s="57"/>
      <c r="C1056" s="57"/>
      <c r="D1056" s="57"/>
    </row>
    <row r="1057" spans="1:4" ht="12.75">
      <c r="A1057" s="56"/>
      <c r="B1057" s="57"/>
      <c r="C1057" s="57"/>
      <c r="D1057" s="57"/>
    </row>
    <row r="1058" spans="1:4" ht="12.75">
      <c r="A1058" s="56"/>
      <c r="B1058" s="57"/>
      <c r="C1058" s="57"/>
      <c r="D1058" s="57"/>
    </row>
    <row r="1059" spans="1:4" ht="12.75">
      <c r="A1059" s="56"/>
      <c r="B1059" s="57"/>
      <c r="C1059" s="57"/>
      <c r="D1059" s="57"/>
    </row>
    <row r="1060" spans="1:4" ht="12.75">
      <c r="A1060" s="56"/>
      <c r="B1060" s="57"/>
      <c r="C1060" s="57"/>
      <c r="D1060" s="57"/>
    </row>
    <row r="1061" spans="1:4" ht="12.75">
      <c r="A1061" s="56"/>
      <c r="B1061" s="57"/>
      <c r="C1061" s="57"/>
      <c r="D1061" s="57"/>
    </row>
    <row r="1062" spans="1:4" ht="12.75">
      <c r="A1062" s="56"/>
      <c r="B1062" s="57"/>
      <c r="C1062" s="57"/>
      <c r="D1062" s="57"/>
    </row>
    <row r="1063" spans="1:4" ht="12.75">
      <c r="A1063" s="56"/>
      <c r="B1063" s="57"/>
      <c r="C1063" s="57"/>
      <c r="D1063" s="57"/>
    </row>
    <row r="1064" spans="1:4" ht="12.75">
      <c r="A1064" s="56"/>
      <c r="B1064" s="57"/>
      <c r="C1064" s="57"/>
      <c r="D1064" s="57"/>
    </row>
    <row r="1065" spans="1:4" ht="12.75">
      <c r="A1065" s="56"/>
      <c r="B1065" s="57"/>
      <c r="C1065" s="57"/>
      <c r="D1065" s="57"/>
    </row>
    <row r="1066" spans="1:4" ht="12.75">
      <c r="A1066" s="56"/>
      <c r="B1066" s="57"/>
      <c r="C1066" s="57"/>
      <c r="D1066" s="57"/>
    </row>
    <row r="1067" spans="1:4" ht="12.75">
      <c r="A1067" s="56"/>
      <c r="B1067" s="57"/>
      <c r="C1067" s="57"/>
      <c r="D1067" s="57"/>
    </row>
    <row r="1068" spans="1:4" ht="12.75">
      <c r="A1068" s="56"/>
      <c r="B1068" s="57"/>
      <c r="C1068" s="57"/>
      <c r="D1068" s="57"/>
    </row>
    <row r="1069" spans="1:4" ht="12.75">
      <c r="A1069" s="56"/>
      <c r="B1069" s="57"/>
      <c r="C1069" s="57"/>
      <c r="D1069" s="57"/>
    </row>
    <row r="1070" spans="1:4" ht="12.75">
      <c r="A1070" s="56"/>
      <c r="B1070" s="57"/>
      <c r="C1070" s="57"/>
      <c r="D1070" s="57"/>
    </row>
    <row r="1071" spans="1:4" ht="12.75">
      <c r="A1071" s="56"/>
      <c r="B1071" s="57"/>
      <c r="C1071" s="57"/>
      <c r="D1071" s="57"/>
    </row>
    <row r="1072" spans="1:4" ht="12.75">
      <c r="A1072" s="56"/>
      <c r="B1072" s="57"/>
      <c r="C1072" s="57"/>
      <c r="D1072" s="57"/>
    </row>
    <row r="1073" spans="1:4" ht="12.75">
      <c r="A1073" s="56"/>
      <c r="B1073" s="57"/>
      <c r="C1073" s="57"/>
      <c r="D1073" s="57"/>
    </row>
    <row r="1074" spans="1:4" ht="12.75">
      <c r="A1074" s="56"/>
      <c r="B1074" s="57"/>
      <c r="C1074" s="57"/>
      <c r="D1074" s="57"/>
    </row>
    <row r="1075" spans="1:4" ht="12.75">
      <c r="A1075" s="56"/>
      <c r="B1075" s="57"/>
      <c r="C1075" s="57"/>
      <c r="D1075" s="57"/>
    </row>
    <row r="1076" spans="1:4" ht="12.75">
      <c r="A1076" s="56"/>
      <c r="B1076" s="57"/>
      <c r="C1076" s="57"/>
      <c r="D1076" s="57"/>
    </row>
    <row r="1077" spans="1:4" ht="12.75">
      <c r="A1077" s="56"/>
      <c r="B1077" s="57"/>
      <c r="C1077" s="57"/>
      <c r="D1077" s="57"/>
    </row>
    <row r="1078" spans="1:4" ht="12.75">
      <c r="A1078" s="56"/>
      <c r="B1078" s="57"/>
      <c r="C1078" s="57"/>
      <c r="D1078" s="57"/>
    </row>
    <row r="1079" spans="1:4" ht="12.75">
      <c r="A1079" s="56"/>
      <c r="B1079" s="57"/>
      <c r="C1079" s="57"/>
      <c r="D1079" s="57"/>
    </row>
    <row r="1080" spans="1:4" ht="12.75">
      <c r="A1080" s="56"/>
      <c r="B1080" s="57"/>
      <c r="C1080" s="57"/>
      <c r="D1080" s="57"/>
    </row>
    <row r="1081" spans="1:4" ht="12.75">
      <c r="A1081" s="56"/>
      <c r="B1081" s="57"/>
      <c r="C1081" s="57"/>
      <c r="D1081" s="57"/>
    </row>
    <row r="1082" spans="1:4" ht="12.75">
      <c r="A1082" s="56"/>
      <c r="B1082" s="57"/>
      <c r="C1082" s="57"/>
      <c r="D1082" s="57"/>
    </row>
    <row r="1083" spans="1:4" ht="12.75">
      <c r="A1083" s="56"/>
      <c r="B1083" s="57"/>
      <c r="C1083" s="57"/>
      <c r="D1083" s="57"/>
    </row>
    <row r="1084" spans="1:4" ht="12.75">
      <c r="A1084" s="56"/>
      <c r="B1084" s="57"/>
      <c r="C1084" s="57"/>
      <c r="D1084" s="57"/>
    </row>
    <row r="1085" spans="1:4" ht="12.75">
      <c r="A1085" s="56"/>
      <c r="B1085" s="57"/>
      <c r="C1085" s="57"/>
      <c r="D1085" s="57"/>
    </row>
    <row r="1086" spans="1:4" ht="12.75">
      <c r="A1086" s="56"/>
      <c r="B1086" s="57"/>
      <c r="C1086" s="57"/>
      <c r="D1086" s="57"/>
    </row>
    <row r="1087" spans="1:4" ht="12.75">
      <c r="A1087" s="56"/>
      <c r="B1087" s="57"/>
      <c r="C1087" s="57"/>
      <c r="D1087" s="57"/>
    </row>
    <row r="1088" spans="1:4" ht="12.75">
      <c r="A1088" s="56"/>
      <c r="B1088" s="57"/>
      <c r="C1088" s="57"/>
      <c r="D1088" s="57"/>
    </row>
    <row r="1089" spans="1:4" ht="12.75">
      <c r="A1089" s="56"/>
      <c r="B1089" s="57"/>
      <c r="C1089" s="57"/>
      <c r="D1089" s="57"/>
    </row>
    <row r="1090" spans="1:4" ht="12.75">
      <c r="A1090" s="56"/>
      <c r="B1090" s="57"/>
      <c r="C1090" s="57"/>
      <c r="D1090" s="57"/>
    </row>
    <row r="1091" spans="1:4" ht="12.75">
      <c r="A1091" s="56"/>
      <c r="B1091" s="57"/>
      <c r="C1091" s="57"/>
      <c r="D1091" s="57"/>
    </row>
    <row r="1092" spans="1:4" ht="12.75">
      <c r="A1092" s="56"/>
      <c r="B1092" s="57"/>
      <c r="C1092" s="57"/>
      <c r="D1092" s="57"/>
    </row>
    <row r="1093" spans="1:4" ht="12.75">
      <c r="A1093" s="56"/>
      <c r="B1093" s="57"/>
      <c r="C1093" s="57"/>
      <c r="D1093" s="57"/>
    </row>
    <row r="1094" spans="1:4" ht="12.75">
      <c r="A1094" s="56"/>
      <c r="B1094" s="57"/>
      <c r="C1094" s="57"/>
      <c r="D1094" s="57"/>
    </row>
    <row r="1095" spans="1:4" ht="12.75">
      <c r="A1095" s="56"/>
      <c r="B1095" s="57"/>
      <c r="C1095" s="57"/>
      <c r="D1095" s="57"/>
    </row>
    <row r="1096" spans="1:4" ht="12.75">
      <c r="A1096" s="56"/>
      <c r="B1096" s="57"/>
      <c r="C1096" s="57"/>
      <c r="D1096" s="57"/>
    </row>
    <row r="1097" spans="1:4" ht="12.75">
      <c r="A1097" s="56"/>
      <c r="B1097" s="57"/>
      <c r="C1097" s="57"/>
      <c r="D1097" s="57"/>
    </row>
    <row r="1098" spans="1:4" ht="12.75">
      <c r="A1098" s="56"/>
      <c r="B1098" s="57"/>
      <c r="C1098" s="57"/>
      <c r="D1098" s="57"/>
    </row>
    <row r="1099" spans="1:4" ht="12.75">
      <c r="A1099" s="56"/>
      <c r="B1099" s="57"/>
      <c r="C1099" s="57"/>
      <c r="D1099" s="57"/>
    </row>
    <row r="1100" spans="1:4" ht="12.75">
      <c r="A1100" s="56"/>
      <c r="B1100" s="57"/>
      <c r="C1100" s="57"/>
      <c r="D1100" s="57"/>
    </row>
    <row r="1101" spans="1:4" ht="12.75">
      <c r="A1101" s="56"/>
      <c r="B1101" s="57"/>
      <c r="C1101" s="57"/>
      <c r="D1101" s="57"/>
    </row>
    <row r="1102" spans="1:4" ht="12.75">
      <c r="A1102" s="56"/>
      <c r="B1102" s="57"/>
      <c r="C1102" s="57"/>
      <c r="D1102" s="57"/>
    </row>
    <row r="1103" spans="1:4" ht="12.75">
      <c r="A1103" s="56"/>
      <c r="B1103" s="57"/>
      <c r="C1103" s="57"/>
      <c r="D1103" s="57"/>
    </row>
    <row r="1104" spans="1:4" ht="12.75">
      <c r="A1104" s="56"/>
      <c r="B1104" s="57"/>
      <c r="C1104" s="57"/>
      <c r="D1104" s="57"/>
    </row>
    <row r="1105" spans="1:4" ht="12.75">
      <c r="A1105" s="56"/>
      <c r="B1105" s="57"/>
      <c r="C1105" s="57"/>
      <c r="D1105" s="57"/>
    </row>
    <row r="1106" spans="1:4" ht="12.75">
      <c r="A1106" s="56"/>
      <c r="B1106" s="57"/>
      <c r="C1106" s="57"/>
      <c r="D1106" s="57"/>
    </row>
    <row r="1107" spans="1:4" ht="12.75">
      <c r="A1107" s="56"/>
      <c r="B1107" s="57"/>
      <c r="C1107" s="57"/>
      <c r="D1107" s="57"/>
    </row>
    <row r="1108" spans="1:4" ht="12.75">
      <c r="A1108" s="56"/>
      <c r="B1108" s="57"/>
      <c r="C1108" s="57"/>
      <c r="D1108" s="57"/>
    </row>
    <row r="1109" spans="1:4" ht="12.75">
      <c r="A1109" s="56"/>
      <c r="B1109" s="57"/>
      <c r="C1109" s="57"/>
      <c r="D1109" s="57"/>
    </row>
    <row r="1110" spans="1:4" ht="12.75">
      <c r="A1110" s="56"/>
      <c r="B1110" s="57"/>
      <c r="C1110" s="57"/>
      <c r="D1110" s="57"/>
    </row>
    <row r="1111" spans="1:4" ht="12.75">
      <c r="A1111" s="56"/>
      <c r="B1111" s="57"/>
      <c r="C1111" s="57"/>
      <c r="D1111" s="57"/>
    </row>
    <row r="1112" spans="1:4" ht="12.75">
      <c r="A1112" s="56"/>
      <c r="B1112" s="57"/>
      <c r="C1112" s="57"/>
      <c r="D1112" s="57"/>
    </row>
    <row r="1113" spans="1:4" ht="12.75">
      <c r="A1113" s="56"/>
      <c r="B1113" s="57"/>
      <c r="C1113" s="57"/>
      <c r="D1113" s="57"/>
    </row>
    <row r="1114" spans="1:4" ht="12.75">
      <c r="A1114" s="56"/>
      <c r="B1114" s="57"/>
      <c r="C1114" s="57"/>
      <c r="D1114" s="57"/>
    </row>
    <row r="1115" spans="1:4" ht="12.75">
      <c r="A1115" s="56"/>
      <c r="B1115" s="57"/>
      <c r="C1115" s="57"/>
      <c r="D1115" s="57"/>
    </row>
    <row r="1116" spans="1:4" ht="12.75">
      <c r="A1116" s="56"/>
      <c r="B1116" s="57"/>
      <c r="C1116" s="57"/>
      <c r="D1116" s="57"/>
    </row>
    <row r="1117" spans="1:4" ht="12.75">
      <c r="A1117" s="56"/>
      <c r="B1117" s="57"/>
      <c r="C1117" s="57"/>
      <c r="D1117" s="57"/>
    </row>
    <row r="1118" spans="1:4" ht="12.75">
      <c r="A1118" s="56"/>
      <c r="B1118" s="57"/>
      <c r="C1118" s="57"/>
      <c r="D1118" s="57"/>
    </row>
    <row r="1119" spans="1:4" ht="12.75">
      <c r="A1119" s="56"/>
      <c r="B1119" s="57"/>
      <c r="C1119" s="57"/>
      <c r="D1119" s="57"/>
    </row>
    <row r="1120" spans="1:4" ht="12.75">
      <c r="A1120" s="56"/>
      <c r="B1120" s="57"/>
      <c r="C1120" s="57"/>
      <c r="D1120" s="57"/>
    </row>
    <row r="1121" spans="1:4" ht="12.75">
      <c r="A1121" s="56"/>
      <c r="B1121" s="57"/>
      <c r="C1121" s="57"/>
      <c r="D1121" s="57"/>
    </row>
    <row r="1122" spans="1:4" ht="12.75">
      <c r="A1122" s="56"/>
      <c r="B1122" s="57"/>
      <c r="C1122" s="57"/>
      <c r="D1122" s="57"/>
    </row>
    <row r="1123" spans="1:4" ht="12.75">
      <c r="A1123" s="56"/>
      <c r="B1123" s="57"/>
      <c r="C1123" s="57"/>
      <c r="D1123" s="57"/>
    </row>
    <row r="1124" spans="1:4" ht="12.75">
      <c r="A1124" s="56"/>
      <c r="B1124" s="57"/>
      <c r="C1124" s="57"/>
      <c r="D1124" s="57"/>
    </row>
    <row r="1125" spans="1:4" ht="12.75">
      <c r="A1125" s="56"/>
      <c r="B1125" s="57"/>
      <c r="C1125" s="57"/>
      <c r="D1125" s="57"/>
    </row>
    <row r="1126" spans="1:4" ht="12.75">
      <c r="A1126" s="56"/>
      <c r="B1126" s="57"/>
      <c r="C1126" s="57"/>
      <c r="D1126" s="57"/>
    </row>
    <row r="1127" spans="1:4" ht="12.75">
      <c r="A1127" s="56"/>
      <c r="B1127" s="57"/>
      <c r="C1127" s="57"/>
      <c r="D1127" s="57"/>
    </row>
    <row r="1128" spans="1:4" ht="12.75">
      <c r="A1128" s="56"/>
      <c r="B1128" s="57"/>
      <c r="C1128" s="57"/>
      <c r="D1128" s="57"/>
    </row>
    <row r="1129" spans="1:4" ht="12.75">
      <c r="A1129" s="56"/>
      <c r="B1129" s="57"/>
      <c r="C1129" s="57"/>
      <c r="D1129" s="57"/>
    </row>
    <row r="1130" spans="1:4" ht="12.75">
      <c r="A1130" s="56"/>
      <c r="B1130" s="57"/>
      <c r="C1130" s="57"/>
      <c r="D1130" s="57"/>
    </row>
    <row r="1131" spans="1:4" ht="12.75">
      <c r="A1131" s="56"/>
      <c r="B1131" s="57"/>
      <c r="C1131" s="57"/>
      <c r="D1131" s="57"/>
    </row>
    <row r="1132" spans="1:4" ht="12.75">
      <c r="A1132" s="56"/>
      <c r="B1132" s="57"/>
      <c r="C1132" s="57"/>
      <c r="D1132" s="57"/>
    </row>
    <row r="1133" spans="1:4" ht="12.75">
      <c r="A1133" s="56"/>
      <c r="B1133" s="57"/>
      <c r="C1133" s="57"/>
      <c r="D1133" s="57"/>
    </row>
    <row r="1134" spans="1:4" ht="12.75">
      <c r="A1134" s="56"/>
      <c r="B1134" s="57"/>
      <c r="C1134" s="57"/>
      <c r="D1134" s="57"/>
    </row>
    <row r="1135" spans="1:4" ht="12.75">
      <c r="A1135" s="56"/>
      <c r="B1135" s="57"/>
      <c r="C1135" s="57"/>
      <c r="D1135" s="57"/>
    </row>
    <row r="1136" spans="1:4" ht="12.75">
      <c r="A1136" s="56"/>
      <c r="B1136" s="57"/>
      <c r="C1136" s="57"/>
      <c r="D1136" s="57"/>
    </row>
    <row r="1137" spans="1:4" ht="12.75">
      <c r="A1137" s="56"/>
      <c r="B1137" s="57"/>
      <c r="C1137" s="57"/>
      <c r="D1137" s="57"/>
    </row>
    <row r="1138" spans="1:4" ht="12.75">
      <c r="A1138" s="56"/>
      <c r="B1138" s="57"/>
      <c r="C1138" s="57"/>
      <c r="D1138" s="57"/>
    </row>
    <row r="1139" spans="1:4" ht="12.75">
      <c r="A1139" s="56"/>
      <c r="B1139" s="57"/>
      <c r="C1139" s="57"/>
      <c r="D1139" s="57"/>
    </row>
    <row r="1140" spans="1:4" ht="12.75">
      <c r="A1140" s="56"/>
      <c r="B1140" s="57"/>
      <c r="C1140" s="57"/>
      <c r="D1140" s="57"/>
    </row>
    <row r="1141" spans="1:4" ht="12.75">
      <c r="A1141" s="56"/>
      <c r="B1141" s="57"/>
      <c r="C1141" s="57"/>
      <c r="D1141" s="57"/>
    </row>
    <row r="1142" spans="1:4" ht="12.75">
      <c r="A1142" s="56"/>
      <c r="B1142" s="57"/>
      <c r="C1142" s="57"/>
      <c r="D1142" s="57"/>
    </row>
    <row r="1143" spans="1:4" ht="12.75">
      <c r="A1143" s="56"/>
      <c r="B1143" s="57"/>
      <c r="C1143" s="57"/>
      <c r="D1143" s="57"/>
    </row>
    <row r="1144" spans="1:4" ht="12.75">
      <c r="A1144" s="56"/>
      <c r="B1144" s="57"/>
      <c r="C1144" s="57"/>
      <c r="D1144" s="57"/>
    </row>
    <row r="1145" spans="1:4" ht="12.75">
      <c r="A1145" s="56"/>
      <c r="B1145" s="57"/>
      <c r="C1145" s="57"/>
      <c r="D1145" s="57"/>
    </row>
    <row r="1146" spans="1:4" ht="12.75">
      <c r="A1146" s="56"/>
      <c r="B1146" s="57"/>
      <c r="C1146" s="57"/>
      <c r="D1146" s="57"/>
    </row>
    <row r="1147" spans="1:4" ht="12.75">
      <c r="A1147" s="56"/>
      <c r="B1147" s="57"/>
      <c r="C1147" s="57"/>
      <c r="D1147" s="57"/>
    </row>
    <row r="1148" spans="1:4" ht="12.75">
      <c r="A1148" s="56"/>
      <c r="B1148" s="57"/>
      <c r="C1148" s="57"/>
      <c r="D1148" s="57"/>
    </row>
    <row r="1149" spans="1:4" ht="12.75">
      <c r="A1149" s="56"/>
      <c r="B1149" s="57"/>
      <c r="C1149" s="57"/>
      <c r="D1149" s="57"/>
    </row>
    <row r="1150" spans="1:4" ht="12.75">
      <c r="A1150" s="56"/>
      <c r="B1150" s="57"/>
      <c r="C1150" s="57"/>
      <c r="D1150" s="57"/>
    </row>
    <row r="1151" spans="1:4" ht="12.75">
      <c r="A1151" s="56"/>
      <c r="B1151" s="57"/>
      <c r="C1151" s="57"/>
      <c r="D1151" s="57"/>
    </row>
    <row r="1152" spans="1:4" ht="12.75">
      <c r="A1152" s="56"/>
      <c r="B1152" s="57"/>
      <c r="C1152" s="57"/>
      <c r="D1152" s="57"/>
    </row>
    <row r="1153" spans="1:4" ht="12.75">
      <c r="A1153" s="56"/>
      <c r="B1153" s="57"/>
      <c r="C1153" s="57"/>
      <c r="D1153" s="57"/>
    </row>
    <row r="1154" spans="1:4" ht="12.75">
      <c r="A1154" s="56"/>
      <c r="B1154" s="57"/>
      <c r="C1154" s="57"/>
      <c r="D1154" s="57"/>
    </row>
    <row r="1155" spans="1:4" ht="12.75">
      <c r="A1155" s="56"/>
      <c r="B1155" s="57"/>
      <c r="C1155" s="57"/>
      <c r="D1155" s="57"/>
    </row>
    <row r="1156" spans="1:4" ht="12.75">
      <c r="A1156" s="56"/>
      <c r="B1156" s="57"/>
      <c r="C1156" s="57"/>
      <c r="D1156" s="57"/>
    </row>
    <row r="1157" spans="1:4" ht="12.75">
      <c r="A1157" s="56"/>
      <c r="B1157" s="57"/>
      <c r="C1157" s="57"/>
      <c r="D1157" s="57"/>
    </row>
    <row r="1158" spans="1:4" ht="12.75">
      <c r="A1158" s="56"/>
      <c r="B1158" s="57"/>
      <c r="C1158" s="57"/>
      <c r="D1158" s="57"/>
    </row>
    <row r="1159" spans="1:4" ht="12.75">
      <c r="A1159" s="56"/>
      <c r="B1159" s="57"/>
      <c r="C1159" s="57"/>
      <c r="D1159" s="57"/>
    </row>
    <row r="1160" spans="1:4" ht="12.75">
      <c r="A1160" s="56"/>
      <c r="B1160" s="57"/>
      <c r="C1160" s="57"/>
      <c r="D1160" s="57"/>
    </row>
    <row r="1161" spans="1:4" ht="12.75">
      <c r="A1161" s="56"/>
      <c r="B1161" s="57"/>
      <c r="C1161" s="57"/>
      <c r="D1161" s="57"/>
    </row>
    <row r="1162" spans="1:4" ht="12.75">
      <c r="A1162" s="56"/>
      <c r="B1162" s="57"/>
      <c r="C1162" s="57"/>
      <c r="D1162" s="57"/>
    </row>
    <row r="1163" spans="1:4" ht="12.75">
      <c r="A1163" s="56"/>
      <c r="B1163" s="57"/>
      <c r="C1163" s="57"/>
      <c r="D1163" s="57"/>
    </row>
    <row r="1164" spans="1:4" ht="12.75">
      <c r="A1164" s="56"/>
      <c r="B1164" s="57"/>
      <c r="C1164" s="57"/>
      <c r="D1164" s="57"/>
    </row>
    <row r="1165" spans="1:4" ht="12.75">
      <c r="A1165" s="56"/>
      <c r="B1165" s="57"/>
      <c r="C1165" s="57"/>
      <c r="D1165" s="57"/>
    </row>
    <row r="1166" spans="1:4" ht="12.75">
      <c r="A1166" s="56"/>
      <c r="B1166" s="57"/>
      <c r="C1166" s="57"/>
      <c r="D1166" s="57"/>
    </row>
    <row r="1167" spans="1:4" ht="12.75">
      <c r="A1167" s="56"/>
      <c r="B1167" s="57"/>
      <c r="C1167" s="57"/>
      <c r="D1167" s="57"/>
    </row>
    <row r="1168" spans="1:4" ht="12.75">
      <c r="A1168" s="56"/>
      <c r="B1168" s="57"/>
      <c r="C1168" s="57"/>
      <c r="D1168" s="57"/>
    </row>
    <row r="1169" spans="1:4" ht="12.75">
      <c r="A1169" s="56"/>
      <c r="B1169" s="57"/>
      <c r="C1169" s="57"/>
      <c r="D1169" s="57"/>
    </row>
    <row r="1170" spans="1:4" ht="12.75">
      <c r="A1170" s="56"/>
      <c r="B1170" s="57"/>
      <c r="C1170" s="57"/>
      <c r="D1170" s="57"/>
    </row>
    <row r="1171" spans="1:4" ht="12.75">
      <c r="A1171" s="56"/>
      <c r="B1171" s="57"/>
      <c r="C1171" s="57"/>
      <c r="D1171" s="57"/>
    </row>
    <row r="1172" spans="1:4" ht="12.75">
      <c r="A1172" s="56"/>
      <c r="B1172" s="57"/>
      <c r="C1172" s="57"/>
      <c r="D1172" s="57"/>
    </row>
    <row r="1173" spans="1:4" ht="12.75">
      <c r="A1173" s="56"/>
      <c r="B1173" s="57"/>
      <c r="C1173" s="57"/>
      <c r="D1173" s="57"/>
    </row>
    <row r="1174" spans="1:4" ht="12.75">
      <c r="A1174" s="56"/>
      <c r="B1174" s="57"/>
      <c r="C1174" s="57"/>
      <c r="D1174" s="57"/>
    </row>
    <row r="1175" spans="1:4" ht="12.75">
      <c r="A1175" s="56"/>
      <c r="B1175" s="57"/>
      <c r="C1175" s="57"/>
      <c r="D1175" s="57"/>
    </row>
    <row r="1176" spans="1:4" ht="12.75">
      <c r="A1176" s="56"/>
      <c r="B1176" s="57"/>
      <c r="C1176" s="57"/>
      <c r="D1176" s="57"/>
    </row>
    <row r="1177" spans="1:4" ht="12.75">
      <c r="A1177" s="56"/>
      <c r="B1177" s="57"/>
      <c r="C1177" s="57"/>
      <c r="D1177" s="57"/>
    </row>
    <row r="1178" spans="1:4" ht="12.75">
      <c r="A1178" s="56"/>
      <c r="B1178" s="57"/>
      <c r="C1178" s="57"/>
      <c r="D1178" s="57"/>
    </row>
    <row r="1179" spans="1:4" ht="12.75">
      <c r="A1179" s="56"/>
      <c r="B1179" s="57"/>
      <c r="C1179" s="57"/>
      <c r="D1179" s="57"/>
    </row>
    <row r="1180" spans="1:4" ht="12.75">
      <c r="A1180" s="56"/>
      <c r="B1180" s="57"/>
      <c r="C1180" s="57"/>
      <c r="D1180" s="57"/>
    </row>
    <row r="1181" spans="1:4" ht="12.75">
      <c r="A1181" s="56"/>
      <c r="B1181" s="57"/>
      <c r="C1181" s="57"/>
      <c r="D1181" s="57"/>
    </row>
    <row r="1182" spans="1:4" ht="12.75">
      <c r="A1182" s="56"/>
      <c r="B1182" s="57"/>
      <c r="C1182" s="57"/>
      <c r="D1182" s="57"/>
    </row>
    <row r="1183" spans="1:4" ht="12.75">
      <c r="A1183" s="56"/>
      <c r="B1183" s="57"/>
      <c r="C1183" s="57"/>
      <c r="D1183" s="57"/>
    </row>
    <row r="1184" spans="1:4" ht="12.75">
      <c r="A1184" s="56"/>
      <c r="B1184" s="57"/>
      <c r="C1184" s="57"/>
      <c r="D1184" s="57"/>
    </row>
    <row r="1185" spans="1:4" ht="12.75">
      <c r="A1185" s="56"/>
      <c r="B1185" s="57"/>
      <c r="C1185" s="57"/>
      <c r="D1185" s="57"/>
    </row>
    <row r="1186" spans="1:4" ht="12.75">
      <c r="A1186" s="56"/>
      <c r="B1186" s="57"/>
      <c r="C1186" s="57"/>
      <c r="D1186" s="57"/>
    </row>
    <row r="1187" spans="1:4" ht="12.75">
      <c r="A1187" s="56"/>
      <c r="B1187" s="57"/>
      <c r="C1187" s="57"/>
      <c r="D1187" s="57"/>
    </row>
    <row r="1188" spans="1:4" ht="12.75">
      <c r="A1188" s="56"/>
      <c r="B1188" s="57"/>
      <c r="C1188" s="57"/>
      <c r="D1188" s="57"/>
    </row>
    <row r="1189" spans="1:4" ht="12.75">
      <c r="A1189" s="56"/>
      <c r="B1189" s="57"/>
      <c r="C1189" s="57"/>
      <c r="D1189" s="57"/>
    </row>
    <row r="1190" spans="1:4" ht="12.75">
      <c r="A1190" s="56"/>
      <c r="B1190" s="57"/>
      <c r="C1190" s="57"/>
      <c r="D1190" s="57"/>
    </row>
    <row r="1191" spans="1:4" ht="12.75">
      <c r="A1191" s="56"/>
      <c r="B1191" s="57"/>
      <c r="C1191" s="57"/>
      <c r="D1191" s="57"/>
    </row>
    <row r="1192" spans="1:4" ht="12.75">
      <c r="A1192" s="56"/>
      <c r="B1192" s="57"/>
      <c r="C1192" s="57"/>
      <c r="D1192" s="57"/>
    </row>
    <row r="1193" spans="1:4" ht="12.75">
      <c r="A1193" s="56"/>
      <c r="B1193" s="57"/>
      <c r="C1193" s="57"/>
      <c r="D1193" s="57"/>
    </row>
    <row r="1194" spans="1:4" ht="12.75">
      <c r="A1194" s="56"/>
      <c r="B1194" s="57"/>
      <c r="C1194" s="57"/>
      <c r="D1194" s="57"/>
    </row>
    <row r="1195" spans="1:4" ht="12.75">
      <c r="A1195" s="56"/>
      <c r="B1195" s="57"/>
      <c r="C1195" s="57"/>
      <c r="D1195" s="57"/>
    </row>
    <row r="1196" spans="1:4" ht="12.75">
      <c r="A1196" s="56"/>
      <c r="B1196" s="57"/>
      <c r="C1196" s="57"/>
      <c r="D1196" s="57"/>
    </row>
    <row r="1197" spans="1:4" ht="12.75">
      <c r="A1197" s="56"/>
      <c r="B1197" s="57"/>
      <c r="C1197" s="57"/>
      <c r="D1197" s="57"/>
    </row>
    <row r="1198" spans="1:4" ht="12.75">
      <c r="A1198" s="56"/>
      <c r="B1198" s="57"/>
      <c r="C1198" s="57"/>
      <c r="D1198" s="57"/>
    </row>
    <row r="1199" spans="1:4" ht="12.75">
      <c r="A1199" s="56"/>
      <c r="B1199" s="57"/>
      <c r="C1199" s="57"/>
      <c r="D1199" s="57"/>
    </row>
    <row r="1200" spans="1:4" ht="12.75">
      <c r="A1200" s="56"/>
      <c r="B1200" s="57"/>
      <c r="C1200" s="57"/>
      <c r="D1200" s="57"/>
    </row>
    <row r="1201" spans="1:4" ht="12.75">
      <c r="A1201" s="56"/>
      <c r="B1201" s="57"/>
      <c r="C1201" s="57"/>
      <c r="D1201" s="57"/>
    </row>
    <row r="1202" spans="1:4" ht="12.75">
      <c r="A1202" s="56"/>
      <c r="B1202" s="57"/>
      <c r="C1202" s="57"/>
      <c r="D1202" s="57"/>
    </row>
    <row r="1203" spans="1:4" ht="12.75">
      <c r="A1203" s="56"/>
      <c r="B1203" s="57"/>
      <c r="C1203" s="57"/>
      <c r="D1203" s="57"/>
    </row>
    <row r="1204" spans="1:4" ht="12.75">
      <c r="A1204" s="56"/>
      <c r="B1204" s="57"/>
      <c r="C1204" s="57"/>
      <c r="D1204" s="57"/>
    </row>
    <row r="1205" spans="1:4" ht="12.75">
      <c r="A1205" s="56"/>
      <c r="B1205" s="57"/>
      <c r="C1205" s="57"/>
      <c r="D1205" s="57"/>
    </row>
    <row r="1206" spans="1:4" ht="12.75">
      <c r="A1206" s="56"/>
      <c r="B1206" s="57"/>
      <c r="C1206" s="57"/>
      <c r="D1206" s="57"/>
    </row>
    <row r="1207" spans="1:4" ht="12.75">
      <c r="A1207" s="56"/>
      <c r="B1207" s="57"/>
      <c r="C1207" s="57"/>
      <c r="D1207" s="57"/>
    </row>
    <row r="1208" spans="1:4" ht="12.75">
      <c r="A1208" s="56"/>
      <c r="B1208" s="57"/>
      <c r="C1208" s="57"/>
      <c r="D1208" s="57"/>
    </row>
    <row r="1209" spans="1:4" ht="12.75">
      <c r="A1209" s="56"/>
      <c r="B1209" s="57"/>
      <c r="C1209" s="57"/>
      <c r="D1209" s="57"/>
    </row>
    <row r="1210" spans="1:4" ht="12.75">
      <c r="A1210" s="56"/>
      <c r="B1210" s="57"/>
      <c r="C1210" s="57"/>
      <c r="D1210" s="57"/>
    </row>
    <row r="1211" spans="1:4" ht="12.75">
      <c r="A1211" s="56"/>
      <c r="B1211" s="57"/>
      <c r="C1211" s="57"/>
      <c r="D1211" s="57"/>
    </row>
    <row r="1212" spans="1:4" ht="12.75">
      <c r="A1212" s="56"/>
      <c r="B1212" s="57"/>
      <c r="C1212" s="57"/>
      <c r="D1212" s="57"/>
    </row>
    <row r="1213" spans="1:4" ht="12.75">
      <c r="A1213" s="56"/>
      <c r="B1213" s="57"/>
      <c r="C1213" s="57"/>
      <c r="D1213" s="57"/>
    </row>
    <row r="1214" spans="1:4" ht="12.75">
      <c r="A1214" s="56"/>
      <c r="B1214" s="57"/>
      <c r="C1214" s="57"/>
      <c r="D1214" s="57"/>
    </row>
    <row r="1215" spans="1:4" ht="12.75">
      <c r="A1215" s="56"/>
      <c r="B1215" s="57"/>
      <c r="C1215" s="57"/>
      <c r="D1215" s="57"/>
    </row>
    <row r="1216" spans="1:4" ht="12.75">
      <c r="A1216" s="56"/>
      <c r="B1216" s="57"/>
      <c r="C1216" s="57"/>
      <c r="D1216" s="57"/>
    </row>
    <row r="1217" spans="1:4" ht="12.75">
      <c r="A1217" s="56"/>
      <c r="B1217" s="57"/>
      <c r="C1217" s="57"/>
      <c r="D1217" s="57"/>
    </row>
    <row r="1218" spans="1:4" ht="12.75">
      <c r="A1218" s="56"/>
      <c r="B1218" s="57"/>
      <c r="C1218" s="57"/>
      <c r="D1218" s="57"/>
    </row>
    <row r="1219" spans="1:4" ht="12.75">
      <c r="A1219" s="56"/>
      <c r="B1219" s="57"/>
      <c r="C1219" s="57"/>
      <c r="D1219" s="57"/>
    </row>
    <row r="1220" spans="1:4" ht="12.75">
      <c r="A1220" s="56"/>
      <c r="B1220" s="57"/>
      <c r="C1220" s="57"/>
      <c r="D1220" s="57"/>
    </row>
    <row r="1221" spans="1:4" ht="12.75">
      <c r="A1221" s="56"/>
      <c r="B1221" s="57"/>
      <c r="C1221" s="57"/>
      <c r="D1221" s="57"/>
    </row>
    <row r="1222" spans="1:4" ht="12.75">
      <c r="A1222" s="56"/>
      <c r="B1222" s="57"/>
      <c r="C1222" s="57"/>
      <c r="D1222" s="57"/>
    </row>
    <row r="1223" spans="1:4" ht="12.75">
      <c r="A1223" s="56"/>
      <c r="B1223" s="57"/>
      <c r="C1223" s="57"/>
      <c r="D1223" s="57"/>
    </row>
    <row r="1224" spans="1:4" ht="12.75">
      <c r="A1224" s="56"/>
      <c r="B1224" s="57"/>
      <c r="C1224" s="57"/>
      <c r="D1224" s="57"/>
    </row>
    <row r="1225" spans="1:4" ht="12.75">
      <c r="A1225" s="56"/>
      <c r="B1225" s="57"/>
      <c r="C1225" s="57"/>
      <c r="D1225" s="57"/>
    </row>
    <row r="1226" spans="1:4" ht="12.75">
      <c r="A1226" s="56"/>
      <c r="B1226" s="57"/>
      <c r="C1226" s="57"/>
      <c r="D1226" s="57"/>
    </row>
    <row r="1227" spans="1:4" ht="12.75">
      <c r="A1227" s="56"/>
      <c r="B1227" s="57"/>
      <c r="C1227" s="57"/>
      <c r="D1227" s="57"/>
    </row>
    <row r="1228" spans="1:4" ht="12.75">
      <c r="A1228" s="56"/>
      <c r="B1228" s="57"/>
      <c r="C1228" s="57"/>
      <c r="D1228" s="57"/>
    </row>
    <row r="1229" spans="1:4" ht="12.75">
      <c r="A1229" s="56"/>
      <c r="B1229" s="57"/>
      <c r="C1229" s="57"/>
      <c r="D1229" s="57"/>
    </row>
    <row r="1230" spans="1:4" ht="12.75">
      <c r="A1230" s="56"/>
      <c r="B1230" s="57"/>
      <c r="C1230" s="57"/>
      <c r="D1230" s="57"/>
    </row>
    <row r="1231" spans="1:4" ht="12.75">
      <c r="A1231" s="56"/>
      <c r="B1231" s="57"/>
      <c r="C1231" s="57"/>
      <c r="D1231" s="57"/>
    </row>
    <row r="1232" spans="1:4" ht="12.75">
      <c r="A1232" s="56"/>
      <c r="B1232" s="57"/>
      <c r="C1232" s="57"/>
      <c r="D1232" s="57"/>
    </row>
    <row r="1233" spans="1:4" ht="12.75">
      <c r="A1233" s="56"/>
      <c r="B1233" s="57"/>
      <c r="C1233" s="57"/>
      <c r="D1233" s="57"/>
    </row>
    <row r="1234" spans="1:4" ht="12.75">
      <c r="A1234" s="56"/>
      <c r="B1234" s="57"/>
      <c r="C1234" s="57"/>
      <c r="D1234" s="57"/>
    </row>
    <row r="1235" spans="1:4" ht="12.75">
      <c r="A1235" s="56"/>
      <c r="B1235" s="57"/>
      <c r="C1235" s="57"/>
      <c r="D1235" s="57"/>
    </row>
    <row r="1236" spans="1:4" ht="12.75">
      <c r="A1236" s="56"/>
      <c r="B1236" s="57"/>
      <c r="C1236" s="57"/>
      <c r="D1236" s="57"/>
    </row>
    <row r="1237" spans="1:4" ht="12.75">
      <c r="A1237" s="56"/>
      <c r="B1237" s="57"/>
      <c r="C1237" s="57"/>
      <c r="D1237" s="57"/>
    </row>
    <row r="1238" spans="1:4" ht="12.75">
      <c r="A1238" s="56"/>
      <c r="B1238" s="57"/>
      <c r="C1238" s="57"/>
      <c r="D1238" s="57"/>
    </row>
    <row r="1239" spans="1:4" ht="12.75">
      <c r="A1239" s="56"/>
      <c r="B1239" s="57"/>
      <c r="C1239" s="57"/>
      <c r="D1239" s="57"/>
    </row>
    <row r="1240" spans="1:4" ht="12.75">
      <c r="A1240" s="56"/>
      <c r="B1240" s="57"/>
      <c r="C1240" s="57"/>
      <c r="D1240" s="57"/>
    </row>
    <row r="1241" spans="1:4" ht="12.75">
      <c r="A1241" s="56"/>
      <c r="B1241" s="57"/>
      <c r="C1241" s="57"/>
      <c r="D1241" s="57"/>
    </row>
    <row r="1242" spans="1:4" ht="12.75">
      <c r="A1242" s="56"/>
      <c r="B1242" s="57"/>
      <c r="C1242" s="57"/>
      <c r="D1242" s="57"/>
    </row>
    <row r="1243" spans="1:4" ht="12.75">
      <c r="A1243" s="56"/>
      <c r="B1243" s="57"/>
      <c r="C1243" s="57"/>
      <c r="D1243" s="57"/>
    </row>
    <row r="1244" spans="1:4" ht="12.75">
      <c r="A1244" s="56"/>
      <c r="B1244" s="57"/>
      <c r="C1244" s="57"/>
      <c r="D1244" s="57"/>
    </row>
    <row r="1245" spans="1:4" ht="12.75">
      <c r="A1245" s="56"/>
      <c r="B1245" s="57"/>
      <c r="C1245" s="57"/>
      <c r="D1245" s="57"/>
    </row>
    <row r="1246" spans="1:4" ht="12.75">
      <c r="A1246" s="56"/>
      <c r="B1246" s="57"/>
      <c r="C1246" s="57"/>
      <c r="D1246" s="57"/>
    </row>
    <row r="1247" spans="1:4" ht="12.75">
      <c r="A1247" s="56"/>
      <c r="B1247" s="57"/>
      <c r="C1247" s="57"/>
      <c r="D1247" s="57"/>
    </row>
    <row r="1248" spans="1:4" ht="12.75">
      <c r="A1248" s="56"/>
      <c r="B1248" s="57"/>
      <c r="C1248" s="57"/>
      <c r="D1248" s="57"/>
    </row>
    <row r="1249" spans="1:4" ht="12.75">
      <c r="A1249" s="56"/>
      <c r="B1249" s="57"/>
      <c r="C1249" s="57"/>
      <c r="D1249" s="57"/>
    </row>
    <row r="1250" spans="1:4" ht="12.75">
      <c r="A1250" s="56"/>
      <c r="B1250" s="57"/>
      <c r="C1250" s="57"/>
      <c r="D1250" s="57"/>
    </row>
    <row r="1251" spans="1:4" ht="12.75">
      <c r="A1251" s="56"/>
      <c r="B1251" s="57"/>
      <c r="C1251" s="57"/>
      <c r="D1251" s="57"/>
    </row>
    <row r="1252" spans="1:4" ht="12.75">
      <c r="A1252" s="56"/>
      <c r="B1252" s="57"/>
      <c r="C1252" s="57"/>
      <c r="D1252" s="57"/>
    </row>
    <row r="1253" spans="1:4" ht="12.75">
      <c r="A1253" s="56"/>
      <c r="B1253" s="57"/>
      <c r="C1253" s="57"/>
      <c r="D1253" s="57"/>
    </row>
    <row r="1254" spans="1:4" ht="12.75">
      <c r="A1254" s="56"/>
      <c r="B1254" s="57"/>
      <c r="C1254" s="57"/>
      <c r="D1254" s="57"/>
    </row>
    <row r="1255" spans="1:4" ht="12.75">
      <c r="A1255" s="56"/>
      <c r="B1255" s="57"/>
      <c r="C1255" s="57"/>
      <c r="D1255" s="57"/>
    </row>
    <row r="1256" spans="1:4" ht="12.75">
      <c r="A1256" s="56"/>
      <c r="B1256" s="57"/>
      <c r="C1256" s="57"/>
      <c r="D1256" s="57"/>
    </row>
    <row r="1257" spans="1:4" ht="12.75">
      <c r="A1257" s="56"/>
      <c r="B1257" s="57"/>
      <c r="C1257" s="57"/>
      <c r="D1257" s="57"/>
    </row>
    <row r="1258" spans="1:4" ht="12.75">
      <c r="A1258" s="56"/>
      <c r="B1258" s="57"/>
      <c r="C1258" s="57"/>
      <c r="D1258" s="57"/>
    </row>
    <row r="1259" spans="1:4" ht="12.75">
      <c r="A1259" s="56"/>
      <c r="B1259" s="57"/>
      <c r="C1259" s="57"/>
      <c r="D1259" s="57"/>
    </row>
    <row r="1260" spans="1:4" ht="12.75">
      <c r="A1260" s="56"/>
      <c r="B1260" s="57"/>
      <c r="C1260" s="57"/>
      <c r="D1260" s="57"/>
    </row>
    <row r="1261" spans="1:4" ht="12.75">
      <c r="A1261" s="56"/>
      <c r="B1261" s="57"/>
      <c r="C1261" s="57"/>
      <c r="D1261" s="57"/>
    </row>
    <row r="1262" spans="1:4" ht="12.75">
      <c r="A1262" s="56"/>
      <c r="B1262" s="57"/>
      <c r="C1262" s="57"/>
      <c r="D1262" s="57"/>
    </row>
    <row r="1263" spans="1:4" ht="12.75">
      <c r="A1263" s="56"/>
      <c r="B1263" s="57"/>
      <c r="C1263" s="57"/>
      <c r="D1263" s="57"/>
    </row>
    <row r="1264" spans="1:4" ht="12.75">
      <c r="A1264" s="56"/>
      <c r="B1264" s="57"/>
      <c r="C1264" s="57"/>
      <c r="D1264" s="57"/>
    </row>
    <row r="1265" spans="1:4" ht="12.75">
      <c r="A1265" s="56"/>
      <c r="B1265" s="57"/>
      <c r="C1265" s="57"/>
      <c r="D1265" s="57"/>
    </row>
    <row r="1266" spans="1:4" ht="12.75">
      <c r="A1266" s="56"/>
      <c r="B1266" s="57"/>
      <c r="C1266" s="57"/>
      <c r="D1266" s="57"/>
    </row>
    <row r="1267" spans="1:4" ht="12.75">
      <c r="A1267" s="56"/>
      <c r="B1267" s="57"/>
      <c r="C1267" s="57"/>
      <c r="D1267" s="57"/>
    </row>
    <row r="1268" spans="1:4" ht="12.75">
      <c r="A1268" s="56"/>
      <c r="B1268" s="57"/>
      <c r="C1268" s="57"/>
      <c r="D1268" s="57"/>
    </row>
    <row r="1269" spans="1:4" ht="12.75">
      <c r="A1269" s="56"/>
      <c r="B1269" s="57"/>
      <c r="C1269" s="57"/>
      <c r="D1269" s="57"/>
    </row>
    <row r="1270" spans="1:4" ht="12.75">
      <c r="A1270" s="56"/>
      <c r="B1270" s="57"/>
      <c r="C1270" s="57"/>
      <c r="D1270" s="57"/>
    </row>
    <row r="1271" spans="1:4" ht="12.75">
      <c r="A1271" s="56"/>
      <c r="B1271" s="57"/>
      <c r="C1271" s="57"/>
      <c r="D1271" s="57"/>
    </row>
    <row r="1272" spans="1:4" ht="12.75">
      <c r="A1272" s="56"/>
      <c r="B1272" s="57"/>
      <c r="C1272" s="57"/>
      <c r="D1272" s="57"/>
    </row>
    <row r="1273" spans="1:4" ht="12.75">
      <c r="A1273" s="56"/>
      <c r="B1273" s="57"/>
      <c r="C1273" s="57"/>
      <c r="D1273" s="57"/>
    </row>
    <row r="1274" spans="1:4" ht="12.75">
      <c r="A1274" s="56"/>
      <c r="B1274" s="57"/>
      <c r="C1274" s="57"/>
      <c r="D1274" s="57"/>
    </row>
    <row r="1275" spans="1:4" ht="12.75">
      <c r="A1275" s="56"/>
      <c r="B1275" s="57"/>
      <c r="C1275" s="57"/>
      <c r="D1275" s="57"/>
    </row>
    <row r="1276" spans="1:4" ht="12.75">
      <c r="A1276" s="56"/>
      <c r="B1276" s="57"/>
      <c r="C1276" s="57"/>
      <c r="D1276" s="57"/>
    </row>
    <row r="1277" spans="1:4" ht="12.75">
      <c r="A1277" s="56"/>
      <c r="B1277" s="57"/>
      <c r="C1277" s="57"/>
      <c r="D1277" s="57"/>
    </row>
    <row r="1278" spans="1:4" ht="12.75">
      <c r="A1278" s="56"/>
      <c r="B1278" s="57"/>
      <c r="C1278" s="57"/>
      <c r="D1278" s="57"/>
    </row>
    <row r="1279" spans="1:4" ht="12.75">
      <c r="A1279" s="56"/>
      <c r="B1279" s="57"/>
      <c r="C1279" s="57"/>
      <c r="D1279" s="57"/>
    </row>
    <row r="1280" spans="1:4" ht="12.75">
      <c r="A1280" s="56"/>
      <c r="B1280" s="57"/>
      <c r="C1280" s="57"/>
      <c r="D1280" s="57"/>
    </row>
    <row r="1281" spans="1:4" ht="12.75">
      <c r="A1281" s="56"/>
      <c r="B1281" s="57"/>
      <c r="C1281" s="57"/>
      <c r="D1281" s="57"/>
    </row>
    <row r="1282" spans="1:4" ht="12.75">
      <c r="A1282" s="56"/>
      <c r="B1282" s="57"/>
      <c r="C1282" s="57"/>
      <c r="D1282" s="57"/>
    </row>
    <row r="1283" spans="1:4" ht="12.75">
      <c r="A1283" s="56"/>
      <c r="B1283" s="57"/>
      <c r="C1283" s="57"/>
      <c r="D1283" s="57"/>
    </row>
    <row r="1284" spans="1:4" ht="12.75">
      <c r="A1284" s="56"/>
      <c r="B1284" s="57"/>
      <c r="C1284" s="57"/>
      <c r="D1284" s="57"/>
    </row>
    <row r="1285" spans="1:4" ht="12.75">
      <c r="A1285" s="56"/>
      <c r="B1285" s="57"/>
      <c r="C1285" s="57"/>
      <c r="D1285" s="57"/>
    </row>
    <row r="1286" spans="1:4" ht="12.75">
      <c r="A1286" s="56"/>
      <c r="B1286" s="57"/>
      <c r="C1286" s="57"/>
      <c r="D1286" s="57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67"/>
  <sheetViews>
    <sheetView tabSelected="1" zoomScaleSheetLayoutView="100" zoomScalePageLayoutView="0" workbookViewId="0" topLeftCell="A1">
      <selection activeCell="K7" sqref="K7"/>
    </sheetView>
  </sheetViews>
  <sheetFormatPr defaultColWidth="9.140625" defaultRowHeight="12.75" outlineLevelRow="2"/>
  <cols>
    <col min="1" max="1" width="8.140625" style="62" customWidth="1"/>
    <col min="2" max="2" width="0" style="80" hidden="1" customWidth="1"/>
    <col min="3" max="3" width="38.140625" style="81" customWidth="1"/>
    <col min="4" max="5" width="12.57421875" style="62" customWidth="1"/>
    <col min="6" max="9" width="11.7109375" style="62" customWidth="1"/>
    <col min="10" max="16384" width="9.140625" style="62" customWidth="1"/>
  </cols>
  <sheetData>
    <row r="1" spans="1:9" ht="30" customHeight="1" thickTop="1">
      <c r="A1" s="111"/>
      <c r="B1" s="63"/>
      <c r="C1" s="406" t="s">
        <v>309</v>
      </c>
      <c r="D1" s="407"/>
      <c r="E1" s="407"/>
      <c r="F1" s="475"/>
      <c r="G1" s="407"/>
      <c r="H1" s="408"/>
      <c r="I1" s="196"/>
    </row>
    <row r="2" spans="1:9" ht="11.25" customHeight="1" thickBot="1">
      <c r="A2" s="105"/>
      <c r="B2" s="106"/>
      <c r="C2" s="109"/>
      <c r="D2" s="107"/>
      <c r="E2" s="107"/>
      <c r="F2" s="107"/>
      <c r="G2" s="107"/>
      <c r="H2" s="108"/>
      <c r="I2" s="96"/>
    </row>
    <row r="3" spans="1:9" ht="12" customHeight="1" thickBot="1" thickTop="1">
      <c r="A3" s="96"/>
      <c r="B3" s="89"/>
      <c r="C3" s="90"/>
      <c r="D3" s="91"/>
      <c r="E3" s="91"/>
      <c r="F3" s="91"/>
      <c r="G3" s="91"/>
      <c r="H3" s="91"/>
      <c r="I3" s="436"/>
    </row>
    <row r="4" spans="1:9" ht="20.25" customHeight="1" hidden="1" thickTop="1">
      <c r="A4" s="66"/>
      <c r="B4" s="67"/>
      <c r="C4" s="65"/>
      <c r="D4" s="60"/>
      <c r="E4" s="60"/>
      <c r="F4" s="60"/>
      <c r="G4" s="60"/>
      <c r="H4" s="60"/>
      <c r="I4" s="2"/>
    </row>
    <row r="5" spans="1:9" ht="23.25" customHeight="1" hidden="1" thickBot="1" thickTop="1">
      <c r="A5" s="2"/>
      <c r="B5" s="67"/>
      <c r="C5" s="65"/>
      <c r="D5" s="2"/>
      <c r="E5" s="2"/>
      <c r="F5" s="2"/>
      <c r="G5" s="2"/>
      <c r="H5" s="2"/>
      <c r="I5" s="2"/>
    </row>
    <row r="6" spans="1:9" ht="0.75" customHeight="1" hidden="1" thickBot="1">
      <c r="A6" s="66"/>
      <c r="B6" s="67"/>
      <c r="C6" s="65"/>
      <c r="D6" s="68"/>
      <c r="E6" s="68"/>
      <c r="F6" s="68"/>
      <c r="G6" s="68"/>
      <c r="H6" s="68"/>
      <c r="I6" s="2"/>
    </row>
    <row r="7" spans="1:9" ht="12" thickTop="1">
      <c r="A7" s="112" t="s">
        <v>34</v>
      </c>
      <c r="B7" s="113"/>
      <c r="C7" s="114"/>
      <c r="D7" s="145">
        <v>2009</v>
      </c>
      <c r="E7" s="145" t="s">
        <v>221</v>
      </c>
      <c r="F7" s="145">
        <v>2010</v>
      </c>
      <c r="G7" s="145" t="s">
        <v>221</v>
      </c>
      <c r="H7" s="438">
        <v>2011</v>
      </c>
      <c r="I7" s="146" t="s">
        <v>221</v>
      </c>
    </row>
    <row r="8" spans="1:9" ht="12" customHeight="1">
      <c r="A8" s="69"/>
      <c r="B8" s="70"/>
      <c r="C8" s="59"/>
      <c r="D8" s="84" t="s">
        <v>37</v>
      </c>
      <c r="E8" s="84"/>
      <c r="F8" s="84" t="s">
        <v>37</v>
      </c>
      <c r="G8" s="84"/>
      <c r="H8" s="439" t="s">
        <v>37</v>
      </c>
      <c r="I8" s="84"/>
    </row>
    <row r="9" spans="1:9" ht="12" customHeight="1">
      <c r="A9" s="169" t="s">
        <v>1</v>
      </c>
      <c r="B9" s="165"/>
      <c r="C9" s="166"/>
      <c r="D9" s="167">
        <f aca="true" t="shared" si="0" ref="D9:I9">SUM(D10+D14+D25+D27+D32+D33+D34+D35+D37+D38+D39+D40+D41+D42+D43+D44+D50+D51+D52+D53+D59+D60+D61+D63+D64+D65+D66+D67+D68+D69+D70+D71+D72+D73+D74+D75)</f>
        <v>4293000</v>
      </c>
      <c r="E9" s="167">
        <f t="shared" si="0"/>
        <v>142501.4937263494</v>
      </c>
      <c r="F9" s="167">
        <f t="shared" si="0"/>
        <v>4507650</v>
      </c>
      <c r="G9" s="167">
        <f t="shared" si="0"/>
        <v>149626.5684126668</v>
      </c>
      <c r="H9" s="440">
        <f t="shared" si="0"/>
        <v>4733032.5</v>
      </c>
      <c r="I9" s="167">
        <f t="shared" si="0"/>
        <v>157107.89683330015</v>
      </c>
    </row>
    <row r="10" spans="1:9" ht="12" customHeight="1">
      <c r="A10" s="246"/>
      <c r="B10" s="234">
        <v>610</v>
      </c>
      <c r="C10" s="271" t="s">
        <v>36</v>
      </c>
      <c r="D10" s="86">
        <v>2000000</v>
      </c>
      <c r="E10" s="167">
        <f aca="true" t="shared" si="1" ref="E10:E84">D10/30.126</f>
        <v>66387.83774812454</v>
      </c>
      <c r="F10" s="298">
        <f aca="true" t="shared" si="2" ref="F10:F47">D10+(D10*5)%</f>
        <v>2100000</v>
      </c>
      <c r="G10" s="167">
        <f aca="true" t="shared" si="3" ref="G10:G84">F10/30.126</f>
        <v>69707.22963553076</v>
      </c>
      <c r="H10" s="441">
        <f aca="true" t="shared" si="4" ref="H10:H83">F10+(F10*5)%</f>
        <v>2205000</v>
      </c>
      <c r="I10" s="167">
        <f aca="true" t="shared" si="5" ref="I10:I83">H10/30.126</f>
        <v>73192.59111730731</v>
      </c>
    </row>
    <row r="11" spans="1:9" ht="12" customHeight="1" hidden="1" outlineLevel="2">
      <c r="A11" s="255"/>
      <c r="B11" s="238">
        <v>611</v>
      </c>
      <c r="C11" s="231" t="s">
        <v>38</v>
      </c>
      <c r="D11" s="87">
        <v>14500</v>
      </c>
      <c r="E11" s="167">
        <f t="shared" si="1"/>
        <v>481.31182367390295</v>
      </c>
      <c r="F11" s="298">
        <f t="shared" si="2"/>
        <v>15225</v>
      </c>
      <c r="G11" s="167">
        <f t="shared" si="3"/>
        <v>505.37741485759807</v>
      </c>
      <c r="H11" s="441">
        <f t="shared" si="4"/>
        <v>15986.25</v>
      </c>
      <c r="I11" s="167">
        <f t="shared" si="5"/>
        <v>530.646285600478</v>
      </c>
    </row>
    <row r="12" spans="1:9" ht="12" customHeight="1" hidden="1" outlineLevel="2">
      <c r="A12" s="229"/>
      <c r="B12" s="238">
        <v>612</v>
      </c>
      <c r="C12" s="231" t="s">
        <v>39</v>
      </c>
      <c r="D12" s="87">
        <v>3200</v>
      </c>
      <c r="E12" s="167">
        <f t="shared" si="1"/>
        <v>106.22054039699927</v>
      </c>
      <c r="F12" s="298">
        <f t="shared" si="2"/>
        <v>3360</v>
      </c>
      <c r="G12" s="167">
        <f t="shared" si="3"/>
        <v>111.53156741684923</v>
      </c>
      <c r="H12" s="441">
        <f t="shared" si="4"/>
        <v>3528</v>
      </c>
      <c r="I12" s="167">
        <f t="shared" si="5"/>
        <v>117.1081457876917</v>
      </c>
    </row>
    <row r="13" spans="1:9" ht="12" customHeight="1" hidden="1" outlineLevel="2">
      <c r="A13" s="229"/>
      <c r="B13" s="230">
        <v>614</v>
      </c>
      <c r="C13" s="231" t="s">
        <v>26</v>
      </c>
      <c r="D13" s="87">
        <v>2700</v>
      </c>
      <c r="E13" s="167">
        <f t="shared" si="1"/>
        <v>89.62358095996812</v>
      </c>
      <c r="F13" s="298">
        <f t="shared" si="2"/>
        <v>2835</v>
      </c>
      <c r="G13" s="167">
        <f t="shared" si="3"/>
        <v>94.10476000796653</v>
      </c>
      <c r="H13" s="441">
        <f t="shared" si="4"/>
        <v>2976.75</v>
      </c>
      <c r="I13" s="167">
        <f t="shared" si="5"/>
        <v>98.80999800836486</v>
      </c>
    </row>
    <row r="14" spans="1:9" s="74" customFormat="1" ht="12" customHeight="1" collapsed="1">
      <c r="A14" s="252"/>
      <c r="B14" s="237">
        <v>620</v>
      </c>
      <c r="C14" s="249" t="s">
        <v>32</v>
      </c>
      <c r="D14" s="86">
        <v>720000</v>
      </c>
      <c r="E14" s="167">
        <f t="shared" si="1"/>
        <v>23899.621589324834</v>
      </c>
      <c r="F14" s="298">
        <f t="shared" si="2"/>
        <v>756000</v>
      </c>
      <c r="G14" s="167">
        <f t="shared" si="3"/>
        <v>25094.602668791078</v>
      </c>
      <c r="H14" s="441">
        <f t="shared" si="4"/>
        <v>793800</v>
      </c>
      <c r="I14" s="167">
        <f t="shared" si="5"/>
        <v>26349.33280223063</v>
      </c>
    </row>
    <row r="15" spans="1:9" ht="12" customHeight="1" hidden="1" outlineLevel="1">
      <c r="A15" s="229"/>
      <c r="B15" s="238">
        <v>621</v>
      </c>
      <c r="C15" s="231" t="s">
        <v>40</v>
      </c>
      <c r="D15" s="87">
        <v>2700</v>
      </c>
      <c r="E15" s="167">
        <f t="shared" si="1"/>
        <v>89.62358095996812</v>
      </c>
      <c r="F15" s="298">
        <f t="shared" si="2"/>
        <v>2835</v>
      </c>
      <c r="G15" s="167">
        <f t="shared" si="3"/>
        <v>94.10476000796653</v>
      </c>
      <c r="H15" s="441">
        <f t="shared" si="4"/>
        <v>2976.75</v>
      </c>
      <c r="I15" s="167">
        <f t="shared" si="5"/>
        <v>98.80999800836486</v>
      </c>
    </row>
    <row r="16" spans="1:9" ht="12" customHeight="1" hidden="1" outlineLevel="1">
      <c r="A16" s="229"/>
      <c r="B16" s="238">
        <v>623</v>
      </c>
      <c r="C16" s="231" t="s">
        <v>41</v>
      </c>
      <c r="D16" s="87">
        <v>1700</v>
      </c>
      <c r="E16" s="167">
        <f t="shared" si="1"/>
        <v>56.42966208590586</v>
      </c>
      <c r="F16" s="298">
        <f t="shared" si="2"/>
        <v>1785</v>
      </c>
      <c r="G16" s="167">
        <f t="shared" si="3"/>
        <v>59.25114519020115</v>
      </c>
      <c r="H16" s="441">
        <f t="shared" si="4"/>
        <v>1874.25</v>
      </c>
      <c r="I16" s="167">
        <f t="shared" si="5"/>
        <v>62.213702449711214</v>
      </c>
    </row>
    <row r="17" spans="1:9" ht="12" customHeight="1" hidden="1" outlineLevel="1">
      <c r="A17" s="229"/>
      <c r="B17" s="238" t="s">
        <v>2</v>
      </c>
      <c r="C17" s="231" t="s">
        <v>42</v>
      </c>
      <c r="D17" s="87">
        <v>900</v>
      </c>
      <c r="E17" s="167">
        <f t="shared" si="1"/>
        <v>29.874526986656043</v>
      </c>
      <c r="F17" s="298">
        <f t="shared" si="2"/>
        <v>945</v>
      </c>
      <c r="G17" s="167">
        <f t="shared" si="3"/>
        <v>31.368253335988847</v>
      </c>
      <c r="H17" s="441">
        <f t="shared" si="4"/>
        <v>992.25</v>
      </c>
      <c r="I17" s="167">
        <f t="shared" si="5"/>
        <v>32.936666002788286</v>
      </c>
    </row>
    <row r="18" spans="1:9" ht="12" customHeight="1" hidden="1" outlineLevel="1">
      <c r="A18" s="229"/>
      <c r="B18" s="238" t="s">
        <v>3</v>
      </c>
      <c r="C18" s="231" t="s">
        <v>43</v>
      </c>
      <c r="D18" s="87">
        <v>980</v>
      </c>
      <c r="E18" s="167">
        <f t="shared" si="1"/>
        <v>32.53004049658102</v>
      </c>
      <c r="F18" s="298">
        <f t="shared" si="2"/>
        <v>1029</v>
      </c>
      <c r="G18" s="167">
        <f t="shared" si="3"/>
        <v>34.156542521410074</v>
      </c>
      <c r="H18" s="441">
        <f t="shared" si="4"/>
        <v>1080.45</v>
      </c>
      <c r="I18" s="167">
        <f t="shared" si="5"/>
        <v>35.86436964748058</v>
      </c>
    </row>
    <row r="19" spans="1:9" ht="12" customHeight="1" hidden="1" outlineLevel="1">
      <c r="A19" s="229"/>
      <c r="B19" s="230">
        <v>625003</v>
      </c>
      <c r="C19" s="231" t="s">
        <v>44</v>
      </c>
      <c r="D19" s="87">
        <v>800</v>
      </c>
      <c r="E19" s="167">
        <f t="shared" si="1"/>
        <v>26.555135099249817</v>
      </c>
      <c r="F19" s="298">
        <f t="shared" si="2"/>
        <v>840</v>
      </c>
      <c r="G19" s="167">
        <f t="shared" si="3"/>
        <v>27.882891854212307</v>
      </c>
      <c r="H19" s="441">
        <f t="shared" si="4"/>
        <v>882</v>
      </c>
      <c r="I19" s="167">
        <f t="shared" si="5"/>
        <v>29.277036446922924</v>
      </c>
    </row>
    <row r="20" spans="1:9" ht="12" customHeight="1" hidden="1" outlineLevel="1">
      <c r="A20" s="229"/>
      <c r="B20" s="230">
        <v>625004</v>
      </c>
      <c r="C20" s="231" t="s">
        <v>45</v>
      </c>
      <c r="D20" s="87">
        <v>850</v>
      </c>
      <c r="E20" s="167">
        <f t="shared" si="1"/>
        <v>28.21483104295293</v>
      </c>
      <c r="F20" s="298">
        <f t="shared" si="2"/>
        <v>892.5</v>
      </c>
      <c r="G20" s="167">
        <f t="shared" si="3"/>
        <v>29.625572595100575</v>
      </c>
      <c r="H20" s="441">
        <f t="shared" si="4"/>
        <v>937.125</v>
      </c>
      <c r="I20" s="167">
        <f t="shared" si="5"/>
        <v>31.106851224855607</v>
      </c>
    </row>
    <row r="21" spans="1:9" ht="12" customHeight="1" hidden="1" outlineLevel="1">
      <c r="A21" s="229"/>
      <c r="B21" s="230">
        <v>625005</v>
      </c>
      <c r="C21" s="231" t="s">
        <v>46</v>
      </c>
      <c r="D21" s="87">
        <v>950</v>
      </c>
      <c r="E21" s="167">
        <f t="shared" si="1"/>
        <v>31.534222930359157</v>
      </c>
      <c r="F21" s="298">
        <f t="shared" si="2"/>
        <v>997.5</v>
      </c>
      <c r="G21" s="167">
        <f t="shared" si="3"/>
        <v>33.110934076877115</v>
      </c>
      <c r="H21" s="441">
        <f t="shared" si="4"/>
        <v>1047.375</v>
      </c>
      <c r="I21" s="167">
        <f t="shared" si="5"/>
        <v>34.76648078072097</v>
      </c>
    </row>
    <row r="22" spans="1:9" ht="12" customHeight="1" hidden="1" outlineLevel="1">
      <c r="A22" s="229"/>
      <c r="B22" s="230">
        <v>625007</v>
      </c>
      <c r="C22" s="231" t="s">
        <v>47</v>
      </c>
      <c r="D22" s="87">
        <v>930</v>
      </c>
      <c r="E22" s="167">
        <f t="shared" si="1"/>
        <v>30.87034455287791</v>
      </c>
      <c r="F22" s="298">
        <f t="shared" si="2"/>
        <v>976.5</v>
      </c>
      <c r="G22" s="167">
        <f t="shared" si="3"/>
        <v>32.413861780521806</v>
      </c>
      <c r="H22" s="441">
        <f t="shared" si="4"/>
        <v>1025.325</v>
      </c>
      <c r="I22" s="167">
        <f t="shared" si="5"/>
        <v>34.0345548695479</v>
      </c>
    </row>
    <row r="23" spans="1:9" ht="12" customHeight="1" hidden="1" outlineLevel="1">
      <c r="A23" s="229"/>
      <c r="B23" s="238">
        <v>627</v>
      </c>
      <c r="C23" s="231" t="s">
        <v>48</v>
      </c>
      <c r="D23" s="87">
        <v>120</v>
      </c>
      <c r="E23" s="167">
        <f t="shared" si="1"/>
        <v>3.9832702648874725</v>
      </c>
      <c r="F23" s="298">
        <f t="shared" si="2"/>
        <v>126</v>
      </c>
      <c r="G23" s="167">
        <f t="shared" si="3"/>
        <v>4.182433778131846</v>
      </c>
      <c r="H23" s="441">
        <f t="shared" si="4"/>
        <v>132.3</v>
      </c>
      <c r="I23" s="167">
        <f t="shared" si="5"/>
        <v>4.3915554670384385</v>
      </c>
    </row>
    <row r="24" spans="1:9" ht="12" customHeight="1" hidden="1" outlineLevel="1">
      <c r="A24" s="229"/>
      <c r="B24" s="238"/>
      <c r="C24" s="231"/>
      <c r="D24" s="87"/>
      <c r="E24" s="167">
        <f t="shared" si="1"/>
        <v>0</v>
      </c>
      <c r="F24" s="298">
        <f t="shared" si="2"/>
        <v>0</v>
      </c>
      <c r="G24" s="167">
        <f t="shared" si="3"/>
        <v>0</v>
      </c>
      <c r="H24" s="441">
        <f t="shared" si="4"/>
        <v>0</v>
      </c>
      <c r="I24" s="167">
        <f t="shared" si="5"/>
        <v>0</v>
      </c>
    </row>
    <row r="25" spans="1:9" s="76" customFormat="1" ht="12" customHeight="1" collapsed="1">
      <c r="A25" s="273"/>
      <c r="B25" s="234">
        <v>631</v>
      </c>
      <c r="C25" s="272" t="s">
        <v>28</v>
      </c>
      <c r="D25" s="86">
        <v>3000</v>
      </c>
      <c r="E25" s="167">
        <f t="shared" si="1"/>
        <v>99.58175662218682</v>
      </c>
      <c r="F25" s="298">
        <f t="shared" si="2"/>
        <v>3150</v>
      </c>
      <c r="G25" s="167">
        <f t="shared" si="3"/>
        <v>104.56084445329616</v>
      </c>
      <c r="H25" s="441">
        <f t="shared" si="4"/>
        <v>3307.5</v>
      </c>
      <c r="I25" s="167">
        <f t="shared" si="5"/>
        <v>109.78888667596095</v>
      </c>
    </row>
    <row r="26" spans="1:9" ht="12" customHeight="1" hidden="1" outlineLevel="1">
      <c r="A26" s="229"/>
      <c r="B26" s="256" t="s">
        <v>4</v>
      </c>
      <c r="C26" s="274" t="s">
        <v>49</v>
      </c>
      <c r="D26" s="87">
        <v>20</v>
      </c>
      <c r="E26" s="167">
        <f t="shared" si="1"/>
        <v>0.6638783774812455</v>
      </c>
      <c r="F26" s="298">
        <f t="shared" si="2"/>
        <v>21</v>
      </c>
      <c r="G26" s="167">
        <f t="shared" si="3"/>
        <v>0.6970722963553077</v>
      </c>
      <c r="H26" s="441">
        <f t="shared" si="4"/>
        <v>22.05</v>
      </c>
      <c r="I26" s="167">
        <f t="shared" si="5"/>
        <v>0.731925911173073</v>
      </c>
    </row>
    <row r="27" spans="1:9" s="76" customFormat="1" ht="12" customHeight="1" collapsed="1">
      <c r="A27" s="233"/>
      <c r="B27" s="234">
        <v>632</v>
      </c>
      <c r="C27" s="271" t="s">
        <v>222</v>
      </c>
      <c r="D27" s="86">
        <v>80000</v>
      </c>
      <c r="E27" s="167">
        <f t="shared" si="1"/>
        <v>2655.5135099249815</v>
      </c>
      <c r="F27" s="298">
        <f t="shared" si="2"/>
        <v>84000</v>
      </c>
      <c r="G27" s="167">
        <f t="shared" si="3"/>
        <v>2788.2891854212307</v>
      </c>
      <c r="H27" s="441">
        <f t="shared" si="4"/>
        <v>88200</v>
      </c>
      <c r="I27" s="167">
        <f t="shared" si="5"/>
        <v>2927.703644692292</v>
      </c>
    </row>
    <row r="28" spans="1:9" ht="12" customHeight="1" hidden="1" outlineLevel="1">
      <c r="A28" s="229"/>
      <c r="B28" s="239">
        <v>632001</v>
      </c>
      <c r="C28" s="274" t="s">
        <v>50</v>
      </c>
      <c r="D28" s="87">
        <v>600</v>
      </c>
      <c r="E28" s="167">
        <f t="shared" si="1"/>
        <v>19.91635132443736</v>
      </c>
      <c r="F28" s="298">
        <f t="shared" si="2"/>
        <v>630</v>
      </c>
      <c r="G28" s="167">
        <f t="shared" si="3"/>
        <v>20.91216889065923</v>
      </c>
      <c r="H28" s="441">
        <f t="shared" si="4"/>
        <v>661.5</v>
      </c>
      <c r="I28" s="167">
        <f t="shared" si="5"/>
        <v>21.95777733519219</v>
      </c>
    </row>
    <row r="29" spans="1:9" ht="12" customHeight="1" hidden="1" outlineLevel="1">
      <c r="A29" s="229"/>
      <c r="B29" s="239" t="s">
        <v>24</v>
      </c>
      <c r="C29" s="274" t="s">
        <v>50</v>
      </c>
      <c r="D29" s="87">
        <v>500</v>
      </c>
      <c r="E29" s="167">
        <f t="shared" si="1"/>
        <v>16.596959437031135</v>
      </c>
      <c r="F29" s="298">
        <f t="shared" si="2"/>
        <v>525</v>
      </c>
      <c r="G29" s="167">
        <f t="shared" si="3"/>
        <v>17.42680740888269</v>
      </c>
      <c r="H29" s="441">
        <f t="shared" si="4"/>
        <v>551.25</v>
      </c>
      <c r="I29" s="167">
        <f t="shared" si="5"/>
        <v>18.298147779326825</v>
      </c>
    </row>
    <row r="30" spans="1:9" ht="12" customHeight="1" hidden="1" outlineLevel="1">
      <c r="A30" s="229"/>
      <c r="B30" s="239">
        <v>632002</v>
      </c>
      <c r="C30" s="274" t="s">
        <v>51</v>
      </c>
      <c r="D30" s="87">
        <v>200</v>
      </c>
      <c r="E30" s="167">
        <f t="shared" si="1"/>
        <v>6.638783774812454</v>
      </c>
      <c r="F30" s="298">
        <f t="shared" si="2"/>
        <v>210</v>
      </c>
      <c r="G30" s="167">
        <f t="shared" si="3"/>
        <v>6.970722963553077</v>
      </c>
      <c r="H30" s="441">
        <f t="shared" si="4"/>
        <v>220.5</v>
      </c>
      <c r="I30" s="167">
        <f t="shared" si="5"/>
        <v>7.319259111730731</v>
      </c>
    </row>
    <row r="31" spans="1:9" ht="11.25" hidden="1" outlineLevel="1">
      <c r="A31" s="229"/>
      <c r="B31" s="239">
        <v>632003</v>
      </c>
      <c r="C31" s="274" t="s">
        <v>52</v>
      </c>
      <c r="D31" s="87">
        <v>200</v>
      </c>
      <c r="E31" s="167">
        <f t="shared" si="1"/>
        <v>6.638783774812454</v>
      </c>
      <c r="F31" s="298">
        <f t="shared" si="2"/>
        <v>210</v>
      </c>
      <c r="G31" s="167">
        <f t="shared" si="3"/>
        <v>6.970722963553077</v>
      </c>
      <c r="H31" s="441">
        <f t="shared" si="4"/>
        <v>220.5</v>
      </c>
      <c r="I31" s="167">
        <f t="shared" si="5"/>
        <v>7.319259111730731</v>
      </c>
    </row>
    <row r="32" spans="1:9" ht="11.25" outlineLevel="1">
      <c r="A32" s="229"/>
      <c r="B32" s="239"/>
      <c r="C32" s="274" t="s">
        <v>223</v>
      </c>
      <c r="D32" s="86">
        <v>70000</v>
      </c>
      <c r="E32" s="167">
        <f t="shared" si="1"/>
        <v>2323.5743211843587</v>
      </c>
      <c r="F32" s="298">
        <f t="shared" si="2"/>
        <v>73500</v>
      </c>
      <c r="G32" s="167">
        <f t="shared" si="3"/>
        <v>2439.7530372435767</v>
      </c>
      <c r="H32" s="441">
        <f t="shared" si="4"/>
        <v>77175</v>
      </c>
      <c r="I32" s="167">
        <f t="shared" si="5"/>
        <v>2561.740689105756</v>
      </c>
    </row>
    <row r="33" spans="1:9" ht="11.25" outlineLevel="1">
      <c r="A33" s="229"/>
      <c r="B33" s="239"/>
      <c r="C33" s="274" t="s">
        <v>224</v>
      </c>
      <c r="D33" s="86">
        <v>3000</v>
      </c>
      <c r="E33" s="167">
        <f t="shared" si="1"/>
        <v>99.58175662218682</v>
      </c>
      <c r="F33" s="298">
        <f t="shared" si="2"/>
        <v>3150</v>
      </c>
      <c r="G33" s="167">
        <f t="shared" si="3"/>
        <v>104.56084445329616</v>
      </c>
      <c r="H33" s="441">
        <f t="shared" si="4"/>
        <v>3307.5</v>
      </c>
      <c r="I33" s="167">
        <f t="shared" si="5"/>
        <v>109.78888667596095</v>
      </c>
    </row>
    <row r="34" spans="1:9" ht="11.25" outlineLevel="1">
      <c r="A34" s="229"/>
      <c r="B34" s="239"/>
      <c r="C34" s="274" t="s">
        <v>52</v>
      </c>
      <c r="D34" s="86">
        <v>230000</v>
      </c>
      <c r="E34" s="167">
        <f t="shared" si="1"/>
        <v>7634.601341034322</v>
      </c>
      <c r="F34" s="298">
        <f t="shared" si="2"/>
        <v>241500</v>
      </c>
      <c r="G34" s="167">
        <f t="shared" si="3"/>
        <v>8016.331408086038</v>
      </c>
      <c r="H34" s="441">
        <f t="shared" si="4"/>
        <v>253575</v>
      </c>
      <c r="I34" s="167">
        <f t="shared" si="5"/>
        <v>8417.14797849034</v>
      </c>
    </row>
    <row r="35" spans="1:9" ht="11.25" outlineLevel="1">
      <c r="A35" s="229"/>
      <c r="B35" s="239">
        <v>633001</v>
      </c>
      <c r="C35" s="274" t="s">
        <v>53</v>
      </c>
      <c r="D35" s="86">
        <v>50000</v>
      </c>
      <c r="E35" s="167">
        <f t="shared" si="1"/>
        <v>1659.6959437031135</v>
      </c>
      <c r="F35" s="298">
        <f t="shared" si="2"/>
        <v>52500</v>
      </c>
      <c r="G35" s="167">
        <f t="shared" si="3"/>
        <v>1742.6807408882692</v>
      </c>
      <c r="H35" s="441">
        <f t="shared" si="4"/>
        <v>55125</v>
      </c>
      <c r="I35" s="167">
        <f t="shared" si="5"/>
        <v>1829.8147779326825</v>
      </c>
    </row>
    <row r="36" spans="1:9" ht="11.25" hidden="1" outlineLevel="1">
      <c r="A36" s="229"/>
      <c r="B36" s="239"/>
      <c r="C36" s="274"/>
      <c r="D36" s="87"/>
      <c r="E36" s="167"/>
      <c r="F36" s="298"/>
      <c r="G36" s="167"/>
      <c r="H36" s="441"/>
      <c r="I36" s="167"/>
    </row>
    <row r="37" spans="1:10" ht="12" customHeight="1" outlineLevel="1">
      <c r="A37" s="229"/>
      <c r="B37" s="234" t="s">
        <v>5</v>
      </c>
      <c r="C37" s="271" t="s">
        <v>54</v>
      </c>
      <c r="D37" s="73">
        <v>50000</v>
      </c>
      <c r="E37" s="167">
        <f t="shared" si="1"/>
        <v>1659.6959437031135</v>
      </c>
      <c r="F37" s="298">
        <f t="shared" si="2"/>
        <v>52500</v>
      </c>
      <c r="G37" s="167">
        <f t="shared" si="3"/>
        <v>1742.6807408882692</v>
      </c>
      <c r="H37" s="441">
        <f t="shared" si="4"/>
        <v>55125</v>
      </c>
      <c r="I37" s="167">
        <f t="shared" si="5"/>
        <v>1829.8147779326825</v>
      </c>
      <c r="J37" s="74"/>
    </row>
    <row r="38" spans="1:10" ht="12" customHeight="1" outlineLevel="1">
      <c r="A38" s="229"/>
      <c r="B38" s="234">
        <v>633004</v>
      </c>
      <c r="C38" s="271" t="s">
        <v>171</v>
      </c>
      <c r="D38" s="73">
        <v>20000</v>
      </c>
      <c r="E38" s="167">
        <f t="shared" si="1"/>
        <v>663.8783774812454</v>
      </c>
      <c r="F38" s="298">
        <f t="shared" si="2"/>
        <v>21000</v>
      </c>
      <c r="G38" s="167">
        <f t="shared" si="3"/>
        <v>697.0722963553077</v>
      </c>
      <c r="H38" s="441">
        <f t="shared" si="4"/>
        <v>22050</v>
      </c>
      <c r="I38" s="167">
        <f t="shared" si="5"/>
        <v>731.925911173073</v>
      </c>
      <c r="J38" s="74"/>
    </row>
    <row r="39" spans="1:10" ht="12" customHeight="1" outlineLevel="1">
      <c r="A39" s="229"/>
      <c r="B39" s="237">
        <v>633006</v>
      </c>
      <c r="C39" s="271" t="s">
        <v>162</v>
      </c>
      <c r="D39" s="73">
        <v>95000</v>
      </c>
      <c r="E39" s="167">
        <f t="shared" si="1"/>
        <v>3153.4222930359156</v>
      </c>
      <c r="F39" s="298">
        <f t="shared" si="2"/>
        <v>99750</v>
      </c>
      <c r="G39" s="167">
        <f t="shared" si="3"/>
        <v>3311.0934076877115</v>
      </c>
      <c r="H39" s="441">
        <f t="shared" si="4"/>
        <v>104737.5</v>
      </c>
      <c r="I39" s="167">
        <f t="shared" si="5"/>
        <v>3476.648078072097</v>
      </c>
      <c r="J39" s="74"/>
    </row>
    <row r="40" spans="1:10" ht="12" customHeight="1" outlineLevel="1">
      <c r="A40" s="229"/>
      <c r="B40" s="237">
        <v>633009</v>
      </c>
      <c r="C40" s="271" t="s">
        <v>163</v>
      </c>
      <c r="D40" s="206">
        <v>50000</v>
      </c>
      <c r="E40" s="167">
        <f t="shared" si="1"/>
        <v>1659.6959437031135</v>
      </c>
      <c r="F40" s="298">
        <f t="shared" si="2"/>
        <v>52500</v>
      </c>
      <c r="G40" s="167">
        <f t="shared" si="3"/>
        <v>1742.6807408882692</v>
      </c>
      <c r="H40" s="441">
        <f t="shared" si="4"/>
        <v>55125</v>
      </c>
      <c r="I40" s="167">
        <f t="shared" si="5"/>
        <v>1829.8147779326825</v>
      </c>
      <c r="J40" s="74"/>
    </row>
    <row r="41" spans="1:10" ht="12" customHeight="1" outlineLevel="1">
      <c r="A41" s="229"/>
      <c r="B41" s="237">
        <v>633013</v>
      </c>
      <c r="C41" s="271" t="s">
        <v>56</v>
      </c>
      <c r="D41" s="73">
        <v>50000</v>
      </c>
      <c r="E41" s="167">
        <f t="shared" si="1"/>
        <v>1659.6959437031135</v>
      </c>
      <c r="F41" s="298">
        <f t="shared" si="2"/>
        <v>52500</v>
      </c>
      <c r="G41" s="167">
        <f t="shared" si="3"/>
        <v>1742.6807408882692</v>
      </c>
      <c r="H41" s="441">
        <f t="shared" si="4"/>
        <v>55125</v>
      </c>
      <c r="I41" s="167">
        <f t="shared" si="5"/>
        <v>1829.8147779326825</v>
      </c>
      <c r="J41" s="74"/>
    </row>
    <row r="42" spans="1:10" ht="12" customHeight="1" outlineLevel="1">
      <c r="A42" s="229"/>
      <c r="B42" s="237">
        <v>633016</v>
      </c>
      <c r="C42" s="271" t="s">
        <v>225</v>
      </c>
      <c r="D42" s="73">
        <v>52000</v>
      </c>
      <c r="E42" s="167">
        <f t="shared" si="1"/>
        <v>1726.083781451238</v>
      </c>
      <c r="F42" s="298">
        <f t="shared" si="2"/>
        <v>54600</v>
      </c>
      <c r="G42" s="167">
        <f t="shared" si="3"/>
        <v>1812.3879705238</v>
      </c>
      <c r="H42" s="441">
        <f t="shared" si="4"/>
        <v>57330</v>
      </c>
      <c r="I42" s="167">
        <f t="shared" si="5"/>
        <v>1903.00736904999</v>
      </c>
      <c r="J42" s="74"/>
    </row>
    <row r="43" spans="1:10" ht="12" customHeight="1" outlineLevel="1">
      <c r="A43" s="229"/>
      <c r="B43" s="237">
        <v>634001</v>
      </c>
      <c r="C43" s="271" t="s">
        <v>226</v>
      </c>
      <c r="D43" s="73">
        <v>100000</v>
      </c>
      <c r="E43" s="167">
        <f t="shared" si="1"/>
        <v>3319.391887406227</v>
      </c>
      <c r="F43" s="298">
        <f t="shared" si="2"/>
        <v>105000</v>
      </c>
      <c r="G43" s="167">
        <f t="shared" si="3"/>
        <v>3485.3614817765383</v>
      </c>
      <c r="H43" s="441">
        <f t="shared" si="4"/>
        <v>110250</v>
      </c>
      <c r="I43" s="167">
        <f t="shared" si="5"/>
        <v>3659.629555865365</v>
      </c>
      <c r="J43" s="74"/>
    </row>
    <row r="44" spans="1:10" ht="12" customHeight="1" outlineLevel="1">
      <c r="A44" s="229"/>
      <c r="B44" s="237">
        <v>634002</v>
      </c>
      <c r="C44" s="271" t="s">
        <v>58</v>
      </c>
      <c r="D44" s="73">
        <v>60000</v>
      </c>
      <c r="E44" s="167">
        <f t="shared" si="1"/>
        <v>1991.6351324437362</v>
      </c>
      <c r="F44" s="298">
        <f t="shared" si="2"/>
        <v>63000</v>
      </c>
      <c r="G44" s="167">
        <f t="shared" si="3"/>
        <v>2091.216889065923</v>
      </c>
      <c r="H44" s="441">
        <f t="shared" si="4"/>
        <v>66150</v>
      </c>
      <c r="I44" s="167">
        <f t="shared" si="5"/>
        <v>2195.777733519219</v>
      </c>
      <c r="J44" s="74"/>
    </row>
    <row r="45" spans="1:9" s="76" customFormat="1" ht="12" customHeight="1" hidden="1">
      <c r="A45" s="233"/>
      <c r="B45" s="234"/>
      <c r="C45" s="272"/>
      <c r="D45" s="73"/>
      <c r="E45" s="167"/>
      <c r="F45" s="298"/>
      <c r="G45" s="167"/>
      <c r="H45" s="441"/>
      <c r="I45" s="167"/>
    </row>
    <row r="46" spans="1:10" ht="12" customHeight="1" hidden="1" outlineLevel="1">
      <c r="A46" s="229"/>
      <c r="B46" s="234" t="s">
        <v>6</v>
      </c>
      <c r="C46" s="271" t="s">
        <v>57</v>
      </c>
      <c r="D46" s="210">
        <v>500</v>
      </c>
      <c r="E46" s="167">
        <f t="shared" si="1"/>
        <v>16.596959437031135</v>
      </c>
      <c r="F46" s="298">
        <f t="shared" si="2"/>
        <v>525</v>
      </c>
      <c r="G46" s="167">
        <f t="shared" si="3"/>
        <v>17.42680740888269</v>
      </c>
      <c r="H46" s="441">
        <f t="shared" si="4"/>
        <v>551.25</v>
      </c>
      <c r="I46" s="167">
        <f t="shared" si="5"/>
        <v>18.298147779326825</v>
      </c>
      <c r="J46" s="74"/>
    </row>
    <row r="47" spans="1:10" ht="12" customHeight="1" hidden="1" outlineLevel="1">
      <c r="A47" s="229"/>
      <c r="B47" s="237">
        <v>634002</v>
      </c>
      <c r="C47" s="271" t="s">
        <v>58</v>
      </c>
      <c r="D47" s="210">
        <v>350</v>
      </c>
      <c r="E47" s="167">
        <f t="shared" si="1"/>
        <v>11.617871605921795</v>
      </c>
      <c r="F47" s="298">
        <f t="shared" si="2"/>
        <v>367.5</v>
      </c>
      <c r="G47" s="167">
        <f t="shared" si="3"/>
        <v>12.198765186217884</v>
      </c>
      <c r="H47" s="441">
        <f t="shared" si="4"/>
        <v>385.875</v>
      </c>
      <c r="I47" s="167">
        <f t="shared" si="5"/>
        <v>12.808703445528778</v>
      </c>
      <c r="J47" s="74"/>
    </row>
    <row r="48" spans="1:10" ht="12" customHeight="1" hidden="1" outlineLevel="1">
      <c r="A48" s="229"/>
      <c r="B48" s="237">
        <v>634005</v>
      </c>
      <c r="C48" s="271" t="s">
        <v>60</v>
      </c>
      <c r="D48" s="210">
        <v>600</v>
      </c>
      <c r="E48" s="167">
        <f t="shared" si="1"/>
        <v>19.91635132443736</v>
      </c>
      <c r="F48" s="298">
        <f aca="true" t="shared" si="6" ref="F48:F81">D48+(D48*5)%</f>
        <v>630</v>
      </c>
      <c r="G48" s="167">
        <f t="shared" si="3"/>
        <v>20.91216889065923</v>
      </c>
      <c r="H48" s="441">
        <f t="shared" si="4"/>
        <v>661.5</v>
      </c>
      <c r="I48" s="167">
        <f t="shared" si="5"/>
        <v>21.95777733519219</v>
      </c>
      <c r="J48" s="74"/>
    </row>
    <row r="49" spans="1:10" ht="12" customHeight="1" hidden="1" outlineLevel="1">
      <c r="A49" s="229"/>
      <c r="B49" s="237">
        <v>634004</v>
      </c>
      <c r="C49" s="271" t="s">
        <v>61</v>
      </c>
      <c r="D49" s="210">
        <v>600</v>
      </c>
      <c r="E49" s="167">
        <f t="shared" si="1"/>
        <v>19.91635132443736</v>
      </c>
      <c r="F49" s="298">
        <f t="shared" si="6"/>
        <v>630</v>
      </c>
      <c r="G49" s="167">
        <f t="shared" si="3"/>
        <v>20.91216889065923</v>
      </c>
      <c r="H49" s="441">
        <f t="shared" si="4"/>
        <v>661.5</v>
      </c>
      <c r="I49" s="167">
        <f t="shared" si="5"/>
        <v>21.95777733519219</v>
      </c>
      <c r="J49" s="74"/>
    </row>
    <row r="50" spans="1:10" ht="12" customHeight="1" collapsed="1">
      <c r="A50" s="229"/>
      <c r="B50" s="237">
        <v>634003</v>
      </c>
      <c r="C50" s="271" t="s">
        <v>59</v>
      </c>
      <c r="D50" s="206">
        <v>60000</v>
      </c>
      <c r="E50" s="167">
        <f t="shared" si="1"/>
        <v>1991.6351324437362</v>
      </c>
      <c r="F50" s="298">
        <f t="shared" si="6"/>
        <v>63000</v>
      </c>
      <c r="G50" s="167">
        <f t="shared" si="3"/>
        <v>2091.216889065923</v>
      </c>
      <c r="H50" s="441">
        <f t="shared" si="4"/>
        <v>66150</v>
      </c>
      <c r="I50" s="167">
        <f t="shared" si="5"/>
        <v>2195.777733519219</v>
      </c>
      <c r="J50" s="74"/>
    </row>
    <row r="51" spans="1:10" ht="12" customHeight="1">
      <c r="A51" s="229"/>
      <c r="B51" s="237">
        <v>634004</v>
      </c>
      <c r="C51" s="271" t="s">
        <v>227</v>
      </c>
      <c r="D51" s="206">
        <v>50000</v>
      </c>
      <c r="E51" s="167">
        <f t="shared" si="1"/>
        <v>1659.6959437031135</v>
      </c>
      <c r="F51" s="298">
        <f t="shared" si="6"/>
        <v>52500</v>
      </c>
      <c r="G51" s="167">
        <f t="shared" si="3"/>
        <v>1742.6807408882692</v>
      </c>
      <c r="H51" s="441">
        <f t="shared" si="4"/>
        <v>55125</v>
      </c>
      <c r="I51" s="167">
        <f t="shared" si="5"/>
        <v>1829.8147779326825</v>
      </c>
      <c r="J51" s="74"/>
    </row>
    <row r="52" spans="1:10" ht="12" customHeight="1">
      <c r="A52" s="229"/>
      <c r="B52" s="237">
        <v>634005</v>
      </c>
      <c r="C52" s="271" t="s">
        <v>100</v>
      </c>
      <c r="D52" s="206">
        <v>5000</v>
      </c>
      <c r="E52" s="167">
        <f t="shared" si="1"/>
        <v>165.96959437031134</v>
      </c>
      <c r="F52" s="298">
        <f t="shared" si="6"/>
        <v>5250</v>
      </c>
      <c r="G52" s="167">
        <f t="shared" si="3"/>
        <v>174.26807408882692</v>
      </c>
      <c r="H52" s="441">
        <f t="shared" si="4"/>
        <v>5512.5</v>
      </c>
      <c r="I52" s="167">
        <f t="shared" si="5"/>
        <v>182.98147779326825</v>
      </c>
      <c r="J52" s="74"/>
    </row>
    <row r="53" spans="1:9" s="76" customFormat="1" ht="12" customHeight="1">
      <c r="A53" s="233"/>
      <c r="B53" s="234">
        <v>635002</v>
      </c>
      <c r="C53" s="272" t="s">
        <v>228</v>
      </c>
      <c r="D53" s="73">
        <v>30000</v>
      </c>
      <c r="E53" s="167">
        <f t="shared" si="1"/>
        <v>995.8175662218681</v>
      </c>
      <c r="F53" s="298">
        <f t="shared" si="6"/>
        <v>31500</v>
      </c>
      <c r="G53" s="167">
        <f t="shared" si="3"/>
        <v>1045.6084445329616</v>
      </c>
      <c r="H53" s="441">
        <f t="shared" si="4"/>
        <v>33075</v>
      </c>
      <c r="I53" s="167">
        <f t="shared" si="5"/>
        <v>1097.8888667596095</v>
      </c>
    </row>
    <row r="54" spans="1:10" ht="12" customHeight="1" hidden="1" outlineLevel="1">
      <c r="A54" s="229"/>
      <c r="B54" s="234" t="s">
        <v>7</v>
      </c>
      <c r="C54" s="271" t="s">
        <v>62</v>
      </c>
      <c r="D54" s="210">
        <v>350</v>
      </c>
      <c r="E54" s="167">
        <f t="shared" si="1"/>
        <v>11.617871605921795</v>
      </c>
      <c r="F54" s="298">
        <f t="shared" si="6"/>
        <v>367.5</v>
      </c>
      <c r="G54" s="167">
        <f t="shared" si="3"/>
        <v>12.198765186217884</v>
      </c>
      <c r="H54" s="441">
        <f t="shared" si="4"/>
        <v>385.875</v>
      </c>
      <c r="I54" s="167">
        <f t="shared" si="5"/>
        <v>12.808703445528778</v>
      </c>
      <c r="J54" s="74"/>
    </row>
    <row r="55" spans="1:10" ht="12" customHeight="1" hidden="1" outlineLevel="1">
      <c r="A55" s="229"/>
      <c r="B55" s="234" t="s">
        <v>8</v>
      </c>
      <c r="C55" s="271" t="s">
        <v>63</v>
      </c>
      <c r="D55" s="210">
        <v>350</v>
      </c>
      <c r="E55" s="167">
        <f t="shared" si="1"/>
        <v>11.617871605921795</v>
      </c>
      <c r="F55" s="298">
        <f t="shared" si="6"/>
        <v>367.5</v>
      </c>
      <c r="G55" s="167">
        <f t="shared" si="3"/>
        <v>12.198765186217884</v>
      </c>
      <c r="H55" s="441">
        <f t="shared" si="4"/>
        <v>385.875</v>
      </c>
      <c r="I55" s="167">
        <f t="shared" si="5"/>
        <v>12.808703445528778</v>
      </c>
      <c r="J55" s="74"/>
    </row>
    <row r="56" spans="1:10" ht="12" customHeight="1" hidden="1" outlineLevel="1">
      <c r="A56" s="229"/>
      <c r="B56" s="237">
        <v>635006</v>
      </c>
      <c r="C56" s="271" t="s">
        <v>64</v>
      </c>
      <c r="D56" s="210">
        <v>250</v>
      </c>
      <c r="E56" s="167">
        <f t="shared" si="1"/>
        <v>8.298479718515567</v>
      </c>
      <c r="F56" s="298">
        <f t="shared" si="6"/>
        <v>262.5</v>
      </c>
      <c r="G56" s="167">
        <f t="shared" si="3"/>
        <v>8.713403704441346</v>
      </c>
      <c r="H56" s="441">
        <f t="shared" si="4"/>
        <v>275.625</v>
      </c>
      <c r="I56" s="167">
        <f t="shared" si="5"/>
        <v>9.149073889663413</v>
      </c>
      <c r="J56" s="74"/>
    </row>
    <row r="57" spans="1:10" ht="12" customHeight="1" hidden="1" outlineLevel="1">
      <c r="A57" s="229"/>
      <c r="B57" s="237">
        <v>635002</v>
      </c>
      <c r="C57" s="271" t="s">
        <v>63</v>
      </c>
      <c r="D57" s="209">
        <v>210</v>
      </c>
      <c r="E57" s="167">
        <f t="shared" si="1"/>
        <v>6.970722963553077</v>
      </c>
      <c r="F57" s="298">
        <f t="shared" si="6"/>
        <v>220.5</v>
      </c>
      <c r="G57" s="167">
        <f t="shared" si="3"/>
        <v>7.319259111730731</v>
      </c>
      <c r="H57" s="441">
        <f t="shared" si="4"/>
        <v>231.525</v>
      </c>
      <c r="I57" s="167">
        <f t="shared" si="5"/>
        <v>7.685222067317268</v>
      </c>
      <c r="J57" s="74"/>
    </row>
    <row r="58" spans="1:10" ht="12" customHeight="1" hidden="1" outlineLevel="1">
      <c r="A58" s="229"/>
      <c r="B58" s="237">
        <v>635004</v>
      </c>
      <c r="C58" s="271" t="s">
        <v>65</v>
      </c>
      <c r="D58" s="209">
        <v>80</v>
      </c>
      <c r="E58" s="167">
        <f t="shared" si="1"/>
        <v>2.655513509924982</v>
      </c>
      <c r="F58" s="298">
        <f t="shared" si="6"/>
        <v>84</v>
      </c>
      <c r="G58" s="167">
        <f t="shared" si="3"/>
        <v>2.7882891854212306</v>
      </c>
      <c r="H58" s="441">
        <f t="shared" si="4"/>
        <v>88.2</v>
      </c>
      <c r="I58" s="167">
        <f t="shared" si="5"/>
        <v>2.927703644692292</v>
      </c>
      <c r="J58" s="74"/>
    </row>
    <row r="59" spans="1:10" ht="12" customHeight="1" outlineLevel="1">
      <c r="A59" s="229"/>
      <c r="B59" s="237">
        <v>635003</v>
      </c>
      <c r="C59" s="271" t="s">
        <v>229</v>
      </c>
      <c r="D59" s="86">
        <v>2000</v>
      </c>
      <c r="E59" s="167">
        <f t="shared" si="1"/>
        <v>66.38783774812454</v>
      </c>
      <c r="F59" s="298">
        <f t="shared" si="6"/>
        <v>2100</v>
      </c>
      <c r="G59" s="167">
        <f t="shared" si="3"/>
        <v>69.70722963553077</v>
      </c>
      <c r="H59" s="441">
        <f t="shared" si="4"/>
        <v>2205</v>
      </c>
      <c r="I59" s="167">
        <f t="shared" si="5"/>
        <v>73.1925911173073</v>
      </c>
      <c r="J59" s="74"/>
    </row>
    <row r="60" spans="1:10" ht="12" customHeight="1" outlineLevel="1">
      <c r="A60" s="229"/>
      <c r="B60" s="237">
        <v>635006</v>
      </c>
      <c r="C60" s="271" t="s">
        <v>230</v>
      </c>
      <c r="D60" s="73">
        <v>10000</v>
      </c>
      <c r="E60" s="167">
        <f t="shared" si="1"/>
        <v>331.9391887406227</v>
      </c>
      <c r="F60" s="298">
        <f t="shared" si="6"/>
        <v>10500</v>
      </c>
      <c r="G60" s="167">
        <f t="shared" si="3"/>
        <v>348.53614817765384</v>
      </c>
      <c r="H60" s="441">
        <f t="shared" si="4"/>
        <v>11025</v>
      </c>
      <c r="I60" s="167">
        <f t="shared" si="5"/>
        <v>365.9629555865365</v>
      </c>
      <c r="J60" s="74"/>
    </row>
    <row r="61" spans="1:9" s="76" customFormat="1" ht="12" customHeight="1">
      <c r="A61" s="233"/>
      <c r="B61" s="237">
        <v>636002</v>
      </c>
      <c r="C61" s="271" t="s">
        <v>161</v>
      </c>
      <c r="D61" s="73">
        <v>1000</v>
      </c>
      <c r="E61" s="167">
        <f t="shared" si="1"/>
        <v>33.19391887406227</v>
      </c>
      <c r="F61" s="298">
        <f t="shared" si="6"/>
        <v>1050</v>
      </c>
      <c r="G61" s="167">
        <f t="shared" si="3"/>
        <v>34.85361481776538</v>
      </c>
      <c r="H61" s="441">
        <f t="shared" si="4"/>
        <v>1102.5</v>
      </c>
      <c r="I61" s="167">
        <f t="shared" si="5"/>
        <v>36.59629555865365</v>
      </c>
    </row>
    <row r="62" spans="1:10" ht="11.25" customHeight="1" hidden="1" outlineLevel="1">
      <c r="A62" s="229"/>
      <c r="B62" s="237">
        <v>636001</v>
      </c>
      <c r="C62" s="271" t="s">
        <v>64</v>
      </c>
      <c r="D62" s="209">
        <v>250</v>
      </c>
      <c r="E62" s="167">
        <f t="shared" si="1"/>
        <v>8.298479718515567</v>
      </c>
      <c r="F62" s="298">
        <f t="shared" si="6"/>
        <v>262.5</v>
      </c>
      <c r="G62" s="167">
        <f t="shared" si="3"/>
        <v>8.713403704441346</v>
      </c>
      <c r="H62" s="441">
        <f t="shared" si="4"/>
        <v>275.625</v>
      </c>
      <c r="I62" s="167">
        <f t="shared" si="5"/>
        <v>9.149073889663413</v>
      </c>
      <c r="J62" s="74"/>
    </row>
    <row r="63" spans="1:10" ht="12" customHeight="1" outlineLevel="2">
      <c r="A63" s="229"/>
      <c r="B63" s="234" t="s">
        <v>9</v>
      </c>
      <c r="C63" s="271" t="s">
        <v>164</v>
      </c>
      <c r="D63" s="73">
        <v>20000</v>
      </c>
      <c r="E63" s="167">
        <f t="shared" si="1"/>
        <v>663.8783774812454</v>
      </c>
      <c r="F63" s="298">
        <f t="shared" si="6"/>
        <v>21000</v>
      </c>
      <c r="G63" s="167">
        <f t="shared" si="3"/>
        <v>697.0722963553077</v>
      </c>
      <c r="H63" s="441">
        <f t="shared" si="4"/>
        <v>22050</v>
      </c>
      <c r="I63" s="167">
        <f t="shared" si="5"/>
        <v>731.925911173073</v>
      </c>
      <c r="J63" s="74"/>
    </row>
    <row r="64" spans="1:10" ht="12" customHeight="1" outlineLevel="2">
      <c r="A64" s="229"/>
      <c r="B64" s="237">
        <v>637003</v>
      </c>
      <c r="C64" s="271" t="s">
        <v>66</v>
      </c>
      <c r="D64" s="73">
        <v>5000</v>
      </c>
      <c r="E64" s="167">
        <f t="shared" si="1"/>
        <v>165.96959437031134</v>
      </c>
      <c r="F64" s="298">
        <f t="shared" si="6"/>
        <v>5250</v>
      </c>
      <c r="G64" s="167">
        <f t="shared" si="3"/>
        <v>174.26807408882692</v>
      </c>
      <c r="H64" s="441">
        <f t="shared" si="4"/>
        <v>5512.5</v>
      </c>
      <c r="I64" s="167">
        <f t="shared" si="5"/>
        <v>182.98147779326825</v>
      </c>
      <c r="J64" s="74"/>
    </row>
    <row r="65" spans="1:10" ht="12" customHeight="1" outlineLevel="2">
      <c r="A65" s="229"/>
      <c r="B65" s="237">
        <v>637004</v>
      </c>
      <c r="C65" s="271" t="s">
        <v>231</v>
      </c>
      <c r="D65" s="73">
        <v>2000</v>
      </c>
      <c r="E65" s="167">
        <f t="shared" si="1"/>
        <v>66.38783774812454</v>
      </c>
      <c r="F65" s="298">
        <f t="shared" si="6"/>
        <v>2100</v>
      </c>
      <c r="G65" s="167">
        <f t="shared" si="3"/>
        <v>69.70722963553077</v>
      </c>
      <c r="H65" s="441">
        <f t="shared" si="4"/>
        <v>2205</v>
      </c>
      <c r="I65" s="167">
        <f t="shared" si="5"/>
        <v>73.1925911173073</v>
      </c>
      <c r="J65" s="74"/>
    </row>
    <row r="66" spans="1:10" ht="12" customHeight="1" outlineLevel="2">
      <c r="A66" s="229"/>
      <c r="B66" s="237">
        <v>637005</v>
      </c>
      <c r="C66" s="271" t="s">
        <v>166</v>
      </c>
      <c r="D66" s="206">
        <v>20000</v>
      </c>
      <c r="E66" s="167">
        <f t="shared" si="1"/>
        <v>663.8783774812454</v>
      </c>
      <c r="F66" s="298">
        <f t="shared" si="6"/>
        <v>21000</v>
      </c>
      <c r="G66" s="167">
        <f t="shared" si="3"/>
        <v>697.0722963553077</v>
      </c>
      <c r="H66" s="441">
        <f t="shared" si="4"/>
        <v>22050</v>
      </c>
      <c r="I66" s="167">
        <f t="shared" si="5"/>
        <v>731.925911173073</v>
      </c>
      <c r="J66" s="74"/>
    </row>
    <row r="67" spans="1:10" ht="12" customHeight="1" outlineLevel="2">
      <c r="A67" s="229"/>
      <c r="B67" s="237">
        <v>637005</v>
      </c>
      <c r="C67" s="271" t="s">
        <v>214</v>
      </c>
      <c r="D67" s="206">
        <v>50000</v>
      </c>
      <c r="E67" s="167">
        <f t="shared" si="1"/>
        <v>1659.6959437031135</v>
      </c>
      <c r="F67" s="298">
        <f t="shared" si="6"/>
        <v>52500</v>
      </c>
      <c r="G67" s="167">
        <f t="shared" si="3"/>
        <v>1742.6807408882692</v>
      </c>
      <c r="H67" s="441">
        <f t="shared" si="4"/>
        <v>55125</v>
      </c>
      <c r="I67" s="167">
        <f t="shared" si="5"/>
        <v>1829.8147779326825</v>
      </c>
      <c r="J67" s="74"/>
    </row>
    <row r="68" spans="1:10" ht="12" customHeight="1" outlineLevel="2">
      <c r="A68" s="229"/>
      <c r="B68" s="237">
        <v>637012</v>
      </c>
      <c r="C68" s="271" t="s">
        <v>169</v>
      </c>
      <c r="D68" s="73">
        <v>50000</v>
      </c>
      <c r="E68" s="167">
        <f t="shared" si="1"/>
        <v>1659.6959437031135</v>
      </c>
      <c r="F68" s="298">
        <f t="shared" si="6"/>
        <v>52500</v>
      </c>
      <c r="G68" s="167">
        <f t="shared" si="3"/>
        <v>1742.6807408882692</v>
      </c>
      <c r="H68" s="441">
        <f t="shared" si="4"/>
        <v>55125</v>
      </c>
      <c r="I68" s="167">
        <f t="shared" si="5"/>
        <v>1829.8147779326825</v>
      </c>
      <c r="J68" s="74"/>
    </row>
    <row r="69" spans="1:10" ht="12" customHeight="1" outlineLevel="2">
      <c r="A69" s="229"/>
      <c r="B69" s="237">
        <v>637014</v>
      </c>
      <c r="C69" s="271" t="s">
        <v>67</v>
      </c>
      <c r="D69" s="206">
        <v>100000</v>
      </c>
      <c r="E69" s="167">
        <f t="shared" si="1"/>
        <v>3319.391887406227</v>
      </c>
      <c r="F69" s="298">
        <f t="shared" si="6"/>
        <v>105000</v>
      </c>
      <c r="G69" s="167">
        <f t="shared" si="3"/>
        <v>3485.3614817765383</v>
      </c>
      <c r="H69" s="441">
        <f t="shared" si="4"/>
        <v>110250</v>
      </c>
      <c r="I69" s="167">
        <f t="shared" si="5"/>
        <v>3659.629555865365</v>
      </c>
      <c r="J69" s="74"/>
    </row>
    <row r="70" spans="1:10" ht="12" customHeight="1" outlineLevel="2">
      <c r="A70" s="229"/>
      <c r="B70" s="237">
        <v>637015</v>
      </c>
      <c r="C70" s="271" t="s">
        <v>167</v>
      </c>
      <c r="D70" s="73">
        <v>60000</v>
      </c>
      <c r="E70" s="167">
        <f t="shared" si="1"/>
        <v>1991.6351324437362</v>
      </c>
      <c r="F70" s="298">
        <f t="shared" si="6"/>
        <v>63000</v>
      </c>
      <c r="G70" s="167">
        <f t="shared" si="3"/>
        <v>2091.216889065923</v>
      </c>
      <c r="H70" s="441">
        <f t="shared" si="4"/>
        <v>66150</v>
      </c>
      <c r="I70" s="167">
        <f t="shared" si="5"/>
        <v>2195.777733519219</v>
      </c>
      <c r="J70" s="74"/>
    </row>
    <row r="71" spans="1:10" ht="12" customHeight="1" outlineLevel="2">
      <c r="A71" s="229"/>
      <c r="B71" s="237">
        <v>637016</v>
      </c>
      <c r="C71" s="271" t="s">
        <v>68</v>
      </c>
      <c r="D71" s="73">
        <v>20000</v>
      </c>
      <c r="E71" s="167">
        <f t="shared" si="1"/>
        <v>663.8783774812454</v>
      </c>
      <c r="F71" s="298">
        <f t="shared" si="6"/>
        <v>21000</v>
      </c>
      <c r="G71" s="167">
        <f t="shared" si="3"/>
        <v>697.0722963553077</v>
      </c>
      <c r="H71" s="441">
        <f t="shared" si="4"/>
        <v>22050</v>
      </c>
      <c r="I71" s="167">
        <f t="shared" si="5"/>
        <v>731.925911173073</v>
      </c>
      <c r="J71" s="74"/>
    </row>
    <row r="72" spans="1:10" ht="12" customHeight="1" outlineLevel="2">
      <c r="A72" s="229"/>
      <c r="B72" s="237">
        <v>637023</v>
      </c>
      <c r="C72" s="271" t="s">
        <v>168</v>
      </c>
      <c r="D72" s="73">
        <v>15000</v>
      </c>
      <c r="E72" s="167">
        <f t="shared" si="1"/>
        <v>497.90878311093405</v>
      </c>
      <c r="F72" s="298">
        <f t="shared" si="6"/>
        <v>15750</v>
      </c>
      <c r="G72" s="167">
        <f t="shared" si="3"/>
        <v>522.8042222664808</v>
      </c>
      <c r="H72" s="441">
        <f t="shared" si="4"/>
        <v>16537.5</v>
      </c>
      <c r="I72" s="167">
        <f t="shared" si="5"/>
        <v>548.9444333798048</v>
      </c>
      <c r="J72" s="74"/>
    </row>
    <row r="73" spans="1:10" ht="12" customHeight="1" outlineLevel="2">
      <c r="A73" s="229"/>
      <c r="B73" s="237">
        <v>637026</v>
      </c>
      <c r="C73" s="271" t="s">
        <v>145</v>
      </c>
      <c r="D73" s="73">
        <v>40000</v>
      </c>
      <c r="E73" s="167">
        <f t="shared" si="1"/>
        <v>1327.7567549624907</v>
      </c>
      <c r="F73" s="298">
        <f t="shared" si="6"/>
        <v>42000</v>
      </c>
      <c r="G73" s="167">
        <f t="shared" si="3"/>
        <v>1394.1445927106154</v>
      </c>
      <c r="H73" s="441">
        <f t="shared" si="4"/>
        <v>44100</v>
      </c>
      <c r="I73" s="167">
        <f t="shared" si="5"/>
        <v>1463.851822346146</v>
      </c>
      <c r="J73" s="74"/>
    </row>
    <row r="74" spans="1:10" ht="12" customHeight="1" outlineLevel="2">
      <c r="A74" s="229"/>
      <c r="B74" s="237">
        <v>637027</v>
      </c>
      <c r="C74" s="271" t="s">
        <v>146</v>
      </c>
      <c r="D74" s="73">
        <v>20000</v>
      </c>
      <c r="E74" s="167">
        <f t="shared" si="1"/>
        <v>663.8783774812454</v>
      </c>
      <c r="F74" s="298">
        <f t="shared" si="6"/>
        <v>21000</v>
      </c>
      <c r="G74" s="167">
        <f t="shared" si="3"/>
        <v>697.0722963553077</v>
      </c>
      <c r="H74" s="441">
        <f t="shared" si="4"/>
        <v>22050</v>
      </c>
      <c r="I74" s="167">
        <f t="shared" si="5"/>
        <v>731.925911173073</v>
      </c>
      <c r="J74" s="74"/>
    </row>
    <row r="75" spans="1:9" ht="12" customHeight="1">
      <c r="A75" s="229"/>
      <c r="B75" s="239">
        <v>637027</v>
      </c>
      <c r="C75" s="394" t="s">
        <v>213</v>
      </c>
      <c r="D75" s="395">
        <v>100000</v>
      </c>
      <c r="E75" s="167">
        <f t="shared" si="1"/>
        <v>3319.391887406227</v>
      </c>
      <c r="F75" s="298">
        <f t="shared" si="6"/>
        <v>105000</v>
      </c>
      <c r="G75" s="167">
        <f t="shared" si="3"/>
        <v>3485.3614817765383</v>
      </c>
      <c r="H75" s="441">
        <f t="shared" si="4"/>
        <v>110250</v>
      </c>
      <c r="I75" s="167">
        <f t="shared" si="5"/>
        <v>3659.629555865365</v>
      </c>
    </row>
    <row r="76" spans="1:9" ht="12" customHeight="1">
      <c r="A76" s="415" t="s">
        <v>10</v>
      </c>
      <c r="B76" s="416"/>
      <c r="C76" s="417"/>
      <c r="D76" s="418">
        <f>SUM(D80:D81)</f>
        <v>50000</v>
      </c>
      <c r="E76" s="167">
        <f t="shared" si="1"/>
        <v>1659.6959437031135</v>
      </c>
      <c r="F76" s="422">
        <f t="shared" si="6"/>
        <v>52500</v>
      </c>
      <c r="G76" s="167">
        <f t="shared" si="3"/>
        <v>1742.6807408882692</v>
      </c>
      <c r="H76" s="442">
        <f t="shared" si="4"/>
        <v>55125</v>
      </c>
      <c r="I76" s="167">
        <f t="shared" si="5"/>
        <v>1829.8147779326825</v>
      </c>
    </row>
    <row r="77" spans="1:9" ht="12" customHeight="1" hidden="1" outlineLevel="1">
      <c r="A77" s="229"/>
      <c r="B77" s="256">
        <v>611</v>
      </c>
      <c r="C77" s="274" t="s">
        <v>38</v>
      </c>
      <c r="D77" s="87">
        <v>200</v>
      </c>
      <c r="E77" s="167">
        <f t="shared" si="1"/>
        <v>6.638783774812454</v>
      </c>
      <c r="F77" s="298">
        <f t="shared" si="6"/>
        <v>210</v>
      </c>
      <c r="G77" s="167">
        <f t="shared" si="3"/>
        <v>6.970722963553077</v>
      </c>
      <c r="H77" s="441">
        <f t="shared" si="4"/>
        <v>220.5</v>
      </c>
      <c r="I77" s="167">
        <f t="shared" si="5"/>
        <v>7.319259111730731</v>
      </c>
    </row>
    <row r="78" spans="1:9" ht="12" customHeight="1" hidden="1" outlineLevel="1">
      <c r="A78" s="229"/>
      <c r="B78" s="256">
        <v>614</v>
      </c>
      <c r="C78" s="274" t="s">
        <v>26</v>
      </c>
      <c r="D78" s="87">
        <v>35</v>
      </c>
      <c r="E78" s="167">
        <f t="shared" si="1"/>
        <v>1.1617871605921795</v>
      </c>
      <c r="F78" s="298">
        <f t="shared" si="6"/>
        <v>36.75</v>
      </c>
      <c r="G78" s="167">
        <f t="shared" si="3"/>
        <v>1.2198765186217884</v>
      </c>
      <c r="H78" s="441">
        <f t="shared" si="4"/>
        <v>38.5875</v>
      </c>
      <c r="I78" s="167">
        <f t="shared" si="5"/>
        <v>1.2808703445528777</v>
      </c>
    </row>
    <row r="79" spans="1:9" ht="12" customHeight="1" hidden="1" outlineLevel="1">
      <c r="A79" s="229"/>
      <c r="B79" s="238">
        <v>620</v>
      </c>
      <c r="C79" s="264" t="s">
        <v>32</v>
      </c>
      <c r="D79" s="266">
        <v>80</v>
      </c>
      <c r="E79" s="167">
        <f t="shared" si="1"/>
        <v>2.655513509924982</v>
      </c>
      <c r="F79" s="298">
        <f t="shared" si="6"/>
        <v>84</v>
      </c>
      <c r="G79" s="167">
        <f t="shared" si="3"/>
        <v>2.7882891854212306</v>
      </c>
      <c r="H79" s="441">
        <f t="shared" si="4"/>
        <v>88.2</v>
      </c>
      <c r="I79" s="167">
        <f t="shared" si="5"/>
        <v>2.927703644692292</v>
      </c>
    </row>
    <row r="80" spans="1:9" ht="12" customHeight="1" outlineLevel="1">
      <c r="A80" s="229"/>
      <c r="B80" s="238">
        <v>637005</v>
      </c>
      <c r="C80" s="476" t="s">
        <v>232</v>
      </c>
      <c r="D80" s="474">
        <v>20000</v>
      </c>
      <c r="E80" s="167">
        <f t="shared" si="1"/>
        <v>663.8783774812454</v>
      </c>
      <c r="F80" s="298">
        <f t="shared" si="6"/>
        <v>21000</v>
      </c>
      <c r="G80" s="167">
        <f t="shared" si="3"/>
        <v>697.0722963553077</v>
      </c>
      <c r="H80" s="441">
        <f t="shared" si="4"/>
        <v>22050</v>
      </c>
      <c r="I80" s="167">
        <f t="shared" si="5"/>
        <v>731.925911173073</v>
      </c>
    </row>
    <row r="81" spans="1:9" ht="12" customHeight="1" outlineLevel="1">
      <c r="A81" s="229"/>
      <c r="B81" s="237">
        <v>637012</v>
      </c>
      <c r="C81" s="271" t="s">
        <v>170</v>
      </c>
      <c r="D81" s="73">
        <v>30000</v>
      </c>
      <c r="E81" s="167">
        <f t="shared" si="1"/>
        <v>995.8175662218681</v>
      </c>
      <c r="F81" s="298">
        <f t="shared" si="6"/>
        <v>31500</v>
      </c>
      <c r="G81" s="167">
        <f t="shared" si="3"/>
        <v>1045.6084445329616</v>
      </c>
      <c r="H81" s="441">
        <f t="shared" si="4"/>
        <v>33075</v>
      </c>
      <c r="I81" s="167">
        <f t="shared" si="5"/>
        <v>1097.8888667596095</v>
      </c>
    </row>
    <row r="82" spans="1:9" ht="12" customHeight="1" outlineLevel="1">
      <c r="A82" s="538" t="s">
        <v>219</v>
      </c>
      <c r="B82" s="522"/>
      <c r="C82" s="522"/>
      <c r="D82" s="390">
        <f>SUM(D83:D85)</f>
        <v>960000</v>
      </c>
      <c r="E82" s="167">
        <f t="shared" si="1"/>
        <v>31866.16211909978</v>
      </c>
      <c r="F82" s="167">
        <f>SUM(F84:F85)</f>
        <v>930000</v>
      </c>
      <c r="G82" s="167">
        <f t="shared" si="3"/>
        <v>30870.344552877912</v>
      </c>
      <c r="H82" s="440">
        <f>SUM(H84:H85)</f>
        <v>880000</v>
      </c>
      <c r="I82" s="167">
        <f t="shared" si="5"/>
        <v>29210.648609174797</v>
      </c>
    </row>
    <row r="83" spans="1:9" ht="12" customHeight="1" hidden="1" outlineLevel="1">
      <c r="A83" s="229"/>
      <c r="B83" s="237"/>
      <c r="C83" s="271"/>
      <c r="D83" s="73"/>
      <c r="E83" s="167">
        <f t="shared" si="1"/>
        <v>0</v>
      </c>
      <c r="F83" s="298">
        <f>D83+(D83*5)%</f>
        <v>0</v>
      </c>
      <c r="G83" s="167">
        <f t="shared" si="3"/>
        <v>0</v>
      </c>
      <c r="H83" s="441">
        <f t="shared" si="4"/>
        <v>0</v>
      </c>
      <c r="I83" s="167">
        <f t="shared" si="5"/>
        <v>0</v>
      </c>
    </row>
    <row r="84" spans="1:9" ht="12" customHeight="1" outlineLevel="1">
      <c r="A84" s="229"/>
      <c r="B84" s="237">
        <v>651002</v>
      </c>
      <c r="C84" s="271" t="s">
        <v>217</v>
      </c>
      <c r="D84" s="73">
        <v>480000</v>
      </c>
      <c r="E84" s="167">
        <f t="shared" si="1"/>
        <v>15933.08105954989</v>
      </c>
      <c r="F84" s="298">
        <v>450000</v>
      </c>
      <c r="G84" s="167">
        <f t="shared" si="3"/>
        <v>14937.263493328022</v>
      </c>
      <c r="H84" s="441">
        <v>400000</v>
      </c>
      <c r="I84" s="167">
        <f aca="true" t="shared" si="7" ref="I84:I145">H84/30.126</f>
        <v>13277.567549624908</v>
      </c>
    </row>
    <row r="85" spans="1:9" ht="12" customHeight="1" outlineLevel="1">
      <c r="A85" s="229"/>
      <c r="B85" s="237">
        <v>821005</v>
      </c>
      <c r="C85" s="271" t="s">
        <v>218</v>
      </c>
      <c r="D85" s="73">
        <v>480000</v>
      </c>
      <c r="E85" s="167">
        <f aca="true" t="shared" si="8" ref="E85:E145">D85/30.126</f>
        <v>15933.08105954989</v>
      </c>
      <c r="F85" s="298">
        <v>480000</v>
      </c>
      <c r="G85" s="167">
        <f aca="true" t="shared" si="9" ref="G85:G145">F85/30.126</f>
        <v>15933.08105954989</v>
      </c>
      <c r="H85" s="441">
        <v>480000</v>
      </c>
      <c r="I85" s="167">
        <f t="shared" si="7"/>
        <v>15933.08105954989</v>
      </c>
    </row>
    <row r="86" spans="1:9" ht="12" customHeight="1" hidden="1">
      <c r="A86" s="177"/>
      <c r="B86" s="240"/>
      <c r="C86" s="276"/>
      <c r="D86" s="172"/>
      <c r="E86" s="167"/>
      <c r="F86" s="167"/>
      <c r="G86" s="167"/>
      <c r="H86" s="440"/>
      <c r="I86" s="167"/>
    </row>
    <row r="87" spans="1:9" ht="12" customHeight="1" hidden="1">
      <c r="A87" s="261"/>
      <c r="B87" s="262"/>
      <c r="C87" s="224"/>
      <c r="D87" s="260"/>
      <c r="E87" s="167"/>
      <c r="F87" s="298"/>
      <c r="G87" s="167"/>
      <c r="H87" s="441"/>
      <c r="I87" s="167"/>
    </row>
    <row r="88" spans="1:9" ht="12" customHeight="1" hidden="1">
      <c r="A88" s="245"/>
      <c r="B88" s="234"/>
      <c r="C88" s="235"/>
      <c r="D88" s="86"/>
      <c r="E88" s="167"/>
      <c r="F88" s="298"/>
      <c r="G88" s="167"/>
      <c r="H88" s="441"/>
      <c r="I88" s="167"/>
    </row>
    <row r="89" spans="1:9" ht="12" customHeight="1" hidden="1" outlineLevel="1">
      <c r="A89" s="229"/>
      <c r="B89" s="238"/>
      <c r="C89" s="232"/>
      <c r="D89" s="87"/>
      <c r="E89" s="167"/>
      <c r="F89" s="298"/>
      <c r="G89" s="167"/>
      <c r="H89" s="441"/>
      <c r="I89" s="167"/>
    </row>
    <row r="90" spans="1:9" ht="12" customHeight="1" hidden="1" outlineLevel="1">
      <c r="A90" s="229"/>
      <c r="B90" s="238"/>
      <c r="C90" s="232"/>
      <c r="D90" s="87"/>
      <c r="E90" s="167"/>
      <c r="F90" s="298"/>
      <c r="G90" s="167"/>
      <c r="H90" s="441"/>
      <c r="I90" s="167"/>
    </row>
    <row r="91" spans="1:9" ht="12" customHeight="1" hidden="1" collapsed="1">
      <c r="A91" s="229"/>
      <c r="B91" s="237"/>
      <c r="C91" s="235"/>
      <c r="D91" s="86"/>
      <c r="E91" s="167"/>
      <c r="F91" s="298"/>
      <c r="G91" s="167"/>
      <c r="H91" s="441"/>
      <c r="I91" s="167"/>
    </row>
    <row r="92" spans="1:9" ht="12" customHeight="1" hidden="1" outlineLevel="1">
      <c r="A92" s="229"/>
      <c r="B92" s="238"/>
      <c r="C92" s="263"/>
      <c r="D92" s="87"/>
      <c r="E92" s="167"/>
      <c r="F92" s="298"/>
      <c r="G92" s="167"/>
      <c r="H92" s="441"/>
      <c r="I92" s="167"/>
    </row>
    <row r="93" spans="1:9" ht="12" customHeight="1" hidden="1" outlineLevel="1">
      <c r="A93" s="229"/>
      <c r="B93" s="230"/>
      <c r="C93" s="232"/>
      <c r="D93" s="87"/>
      <c r="E93" s="167"/>
      <c r="F93" s="298"/>
      <c r="G93" s="167"/>
      <c r="H93" s="441"/>
      <c r="I93" s="167"/>
    </row>
    <row r="94" spans="1:10" ht="12" customHeight="1" hidden="1" outlineLevel="1">
      <c r="A94" s="245"/>
      <c r="B94" s="237"/>
      <c r="C94" s="235"/>
      <c r="D94" s="73"/>
      <c r="E94" s="167"/>
      <c r="F94" s="298"/>
      <c r="G94" s="167"/>
      <c r="H94" s="441"/>
      <c r="I94" s="167"/>
      <c r="J94" s="82"/>
    </row>
    <row r="95" spans="1:9" ht="12" customHeight="1" hidden="1" outlineLevel="1">
      <c r="A95" s="229"/>
      <c r="B95" s="253"/>
      <c r="C95" s="254"/>
      <c r="D95" s="209"/>
      <c r="E95" s="167"/>
      <c r="F95" s="298"/>
      <c r="G95" s="167"/>
      <c r="H95" s="441"/>
      <c r="I95" s="167"/>
    </row>
    <row r="96" spans="1:9" ht="12" customHeight="1" hidden="1" outlineLevel="1">
      <c r="A96" s="229"/>
      <c r="B96" s="253"/>
      <c r="C96" s="254"/>
      <c r="D96" s="209"/>
      <c r="E96" s="167"/>
      <c r="F96" s="298"/>
      <c r="G96" s="167"/>
      <c r="H96" s="441"/>
      <c r="I96" s="167"/>
    </row>
    <row r="97" spans="1:9" ht="12" customHeight="1" hidden="1" collapsed="1">
      <c r="A97" s="229"/>
      <c r="B97" s="253"/>
      <c r="C97" s="254"/>
      <c r="D97" s="73"/>
      <c r="E97" s="167"/>
      <c r="F97" s="298"/>
      <c r="G97" s="167"/>
      <c r="H97" s="441"/>
      <c r="I97" s="167"/>
    </row>
    <row r="98" spans="1:9" ht="12" customHeight="1" hidden="1" outlineLevel="1">
      <c r="A98" s="229"/>
      <c r="B98" s="230" t="s">
        <v>90</v>
      </c>
      <c r="C98" s="231" t="s">
        <v>71</v>
      </c>
      <c r="D98" s="3">
        <v>350</v>
      </c>
      <c r="E98" s="167">
        <f t="shared" si="8"/>
        <v>11.617871605921795</v>
      </c>
      <c r="F98" s="298">
        <f aca="true" t="shared" si="10" ref="F98:F116">D98+(D98*5)%</f>
        <v>367.5</v>
      </c>
      <c r="G98" s="167">
        <f t="shared" si="9"/>
        <v>12.198765186217884</v>
      </c>
      <c r="H98" s="441">
        <f aca="true" t="shared" si="11" ref="H98:H145">F98+(F98*5)%</f>
        <v>385.875</v>
      </c>
      <c r="I98" s="167">
        <f t="shared" si="7"/>
        <v>12.808703445528778</v>
      </c>
    </row>
    <row r="99" spans="1:9" ht="12" customHeight="1" hidden="1" outlineLevel="1">
      <c r="A99" s="229"/>
      <c r="B99" s="230" t="s">
        <v>91</v>
      </c>
      <c r="C99" s="231" t="s">
        <v>71</v>
      </c>
      <c r="D99" s="3">
        <v>450</v>
      </c>
      <c r="E99" s="167">
        <f t="shared" si="8"/>
        <v>14.937263493328022</v>
      </c>
      <c r="F99" s="298">
        <f t="shared" si="10"/>
        <v>472.5</v>
      </c>
      <c r="G99" s="167">
        <f t="shared" si="9"/>
        <v>15.684126667994423</v>
      </c>
      <c r="H99" s="441">
        <f t="shared" si="11"/>
        <v>496.125</v>
      </c>
      <c r="I99" s="167">
        <f t="shared" si="7"/>
        <v>16.468333001394143</v>
      </c>
    </row>
    <row r="100" spans="1:9" ht="12" customHeight="1" hidden="1" outlineLevel="1">
      <c r="A100" s="229"/>
      <c r="B100" s="230" t="s">
        <v>92</v>
      </c>
      <c r="C100" s="231" t="s">
        <v>71</v>
      </c>
      <c r="D100" s="3">
        <v>550</v>
      </c>
      <c r="E100" s="167">
        <f t="shared" si="8"/>
        <v>18.256655380734248</v>
      </c>
      <c r="F100" s="298">
        <f t="shared" si="10"/>
        <v>577.5</v>
      </c>
      <c r="G100" s="167">
        <f t="shared" si="9"/>
        <v>19.16948814977096</v>
      </c>
      <c r="H100" s="441">
        <f t="shared" si="11"/>
        <v>606.375</v>
      </c>
      <c r="I100" s="167">
        <f t="shared" si="7"/>
        <v>20.127962557259508</v>
      </c>
    </row>
    <row r="101" spans="1:9" ht="12" customHeight="1" collapsed="1">
      <c r="A101" s="177" t="s">
        <v>80</v>
      </c>
      <c r="B101" s="240"/>
      <c r="C101" s="276"/>
      <c r="D101" s="168">
        <f>SUM(D104+D108+D109+D110+D113+D114+D117+D118+D119)</f>
        <v>98000</v>
      </c>
      <c r="E101" s="167">
        <f t="shared" si="8"/>
        <v>3253.0040496581023</v>
      </c>
      <c r="F101" s="167">
        <f t="shared" si="10"/>
        <v>102900</v>
      </c>
      <c r="G101" s="167">
        <f>G104+G108+G109+G110+G113+G114+G117+G118+G119</f>
        <v>3415.6542521410083</v>
      </c>
      <c r="H101" s="440">
        <f>SUM(H104+H108+H109+H110+H113+H114+H117+H118+H119)</f>
        <v>108045</v>
      </c>
      <c r="I101" s="167">
        <f>I104+I108+I109+I110+I113+I114+I117+I118+I119</f>
        <v>3586.436964748058</v>
      </c>
    </row>
    <row r="102" spans="1:10" ht="12" customHeight="1" hidden="1">
      <c r="A102" s="233"/>
      <c r="B102" s="234"/>
      <c r="C102" s="272"/>
      <c r="D102" s="73"/>
      <c r="E102" s="167"/>
      <c r="F102" s="298"/>
      <c r="G102" s="167"/>
      <c r="H102" s="441"/>
      <c r="I102" s="167"/>
      <c r="J102" s="74"/>
    </row>
    <row r="103" spans="1:10" ht="12" customHeight="1" hidden="1" outlineLevel="1">
      <c r="A103" s="229"/>
      <c r="B103" s="277" t="s">
        <v>4</v>
      </c>
      <c r="C103" s="278" t="s">
        <v>49</v>
      </c>
      <c r="D103" s="209">
        <v>160</v>
      </c>
      <c r="E103" s="167">
        <f t="shared" si="8"/>
        <v>5.311027019849964</v>
      </c>
      <c r="F103" s="298">
        <f t="shared" si="10"/>
        <v>168</v>
      </c>
      <c r="G103" s="167">
        <f t="shared" si="9"/>
        <v>5.576578370842461</v>
      </c>
      <c r="H103" s="441">
        <f t="shared" si="11"/>
        <v>176.4</v>
      </c>
      <c r="I103" s="167">
        <f t="shared" si="7"/>
        <v>5.855407289384584</v>
      </c>
      <c r="J103" s="74"/>
    </row>
    <row r="104" spans="1:10" ht="12" customHeight="1" collapsed="1">
      <c r="A104" s="233"/>
      <c r="B104" s="234">
        <v>632</v>
      </c>
      <c r="C104" s="271" t="s">
        <v>29</v>
      </c>
      <c r="D104" s="73">
        <v>30000</v>
      </c>
      <c r="E104" s="167">
        <f t="shared" si="8"/>
        <v>995.8175662218681</v>
      </c>
      <c r="F104" s="298">
        <f t="shared" si="10"/>
        <v>31500</v>
      </c>
      <c r="G104" s="167">
        <f t="shared" si="9"/>
        <v>1045.6084445329616</v>
      </c>
      <c r="H104" s="441">
        <f t="shared" si="11"/>
        <v>33075</v>
      </c>
      <c r="I104" s="167">
        <f t="shared" si="7"/>
        <v>1097.8888667596095</v>
      </c>
      <c r="J104" s="74"/>
    </row>
    <row r="105" spans="1:10" ht="12" customHeight="1" hidden="1" outlineLevel="1">
      <c r="A105" s="229"/>
      <c r="B105" s="277" t="s">
        <v>94</v>
      </c>
      <c r="C105" s="278" t="s">
        <v>50</v>
      </c>
      <c r="D105" s="210">
        <v>60</v>
      </c>
      <c r="E105" s="167">
        <f t="shared" si="8"/>
        <v>1.9916351324437362</v>
      </c>
      <c r="F105" s="298">
        <f t="shared" si="10"/>
        <v>63</v>
      </c>
      <c r="G105" s="167">
        <f t="shared" si="9"/>
        <v>2.091216889065923</v>
      </c>
      <c r="H105" s="441">
        <f t="shared" si="11"/>
        <v>66.15</v>
      </c>
      <c r="I105" s="167">
        <f t="shared" si="7"/>
        <v>2.1957777335192192</v>
      </c>
      <c r="J105" s="74"/>
    </row>
    <row r="106" spans="1:10" ht="12" customHeight="1" hidden="1" outlineLevel="1">
      <c r="A106" s="229"/>
      <c r="B106" s="277" t="s">
        <v>93</v>
      </c>
      <c r="C106" s="278" t="s">
        <v>50</v>
      </c>
      <c r="D106" s="216">
        <v>60</v>
      </c>
      <c r="E106" s="167">
        <f t="shared" si="8"/>
        <v>1.9916351324437362</v>
      </c>
      <c r="F106" s="298">
        <f t="shared" si="10"/>
        <v>63</v>
      </c>
      <c r="G106" s="167">
        <f t="shared" si="9"/>
        <v>2.091216889065923</v>
      </c>
      <c r="H106" s="441">
        <f t="shared" si="11"/>
        <v>66.15</v>
      </c>
      <c r="I106" s="167">
        <f t="shared" si="7"/>
        <v>2.1957777335192192</v>
      </c>
      <c r="J106" s="74"/>
    </row>
    <row r="107" spans="1:10" ht="12" customHeight="1" hidden="1" outlineLevel="1">
      <c r="A107" s="229"/>
      <c r="B107" s="253">
        <v>632002</v>
      </c>
      <c r="C107" s="278" t="s">
        <v>51</v>
      </c>
      <c r="D107" s="209">
        <v>70</v>
      </c>
      <c r="E107" s="167">
        <f t="shared" si="8"/>
        <v>2.323574321184359</v>
      </c>
      <c r="F107" s="298">
        <f t="shared" si="10"/>
        <v>73.5</v>
      </c>
      <c r="G107" s="167">
        <f t="shared" si="9"/>
        <v>2.4397530372435767</v>
      </c>
      <c r="H107" s="441">
        <f t="shared" si="11"/>
        <v>77.175</v>
      </c>
      <c r="I107" s="167">
        <f t="shared" si="7"/>
        <v>2.5617406891057555</v>
      </c>
      <c r="J107" s="74"/>
    </row>
    <row r="108" spans="1:10" ht="12" customHeight="1" outlineLevel="1">
      <c r="A108" s="245"/>
      <c r="B108" s="237">
        <v>633006</v>
      </c>
      <c r="C108" s="271" t="s">
        <v>55</v>
      </c>
      <c r="D108" s="73">
        <v>5000</v>
      </c>
      <c r="E108" s="167">
        <f t="shared" si="8"/>
        <v>165.96959437031134</v>
      </c>
      <c r="F108" s="298">
        <f t="shared" si="10"/>
        <v>5250</v>
      </c>
      <c r="G108" s="167">
        <f t="shared" si="9"/>
        <v>174.26807408882692</v>
      </c>
      <c r="H108" s="441">
        <f t="shared" si="11"/>
        <v>5512.5</v>
      </c>
      <c r="I108" s="167">
        <f t="shared" si="7"/>
        <v>182.98147779326825</v>
      </c>
      <c r="J108" s="76"/>
    </row>
    <row r="109" spans="1:10" ht="12" customHeight="1" outlineLevel="1">
      <c r="A109" s="245"/>
      <c r="B109" s="237">
        <v>633010</v>
      </c>
      <c r="C109" s="271" t="s">
        <v>72</v>
      </c>
      <c r="D109" s="73">
        <v>5000</v>
      </c>
      <c r="E109" s="167">
        <f t="shared" si="8"/>
        <v>165.96959437031134</v>
      </c>
      <c r="F109" s="298">
        <f t="shared" si="10"/>
        <v>5250</v>
      </c>
      <c r="G109" s="167">
        <f t="shared" si="9"/>
        <v>174.26807408882692</v>
      </c>
      <c r="H109" s="441">
        <f t="shared" si="11"/>
        <v>5512.5</v>
      </c>
      <c r="I109" s="167">
        <f t="shared" si="7"/>
        <v>182.98147779326825</v>
      </c>
      <c r="J109" s="76"/>
    </row>
    <row r="110" spans="1:10" ht="12" customHeight="1">
      <c r="A110" s="233"/>
      <c r="B110" s="234">
        <v>634001</v>
      </c>
      <c r="C110" s="272" t="s">
        <v>175</v>
      </c>
      <c r="D110" s="73">
        <v>10000</v>
      </c>
      <c r="E110" s="167">
        <f t="shared" si="8"/>
        <v>331.9391887406227</v>
      </c>
      <c r="F110" s="298">
        <f t="shared" si="10"/>
        <v>10500</v>
      </c>
      <c r="G110" s="167">
        <f t="shared" si="9"/>
        <v>348.53614817765384</v>
      </c>
      <c r="H110" s="441">
        <f t="shared" si="11"/>
        <v>11025</v>
      </c>
      <c r="I110" s="167">
        <f t="shared" si="7"/>
        <v>365.9629555865365</v>
      </c>
      <c r="J110" s="74"/>
    </row>
    <row r="111" spans="1:10" ht="12" customHeight="1" hidden="1" outlineLevel="1">
      <c r="A111" s="229"/>
      <c r="B111" s="277" t="s">
        <v>6</v>
      </c>
      <c r="C111" s="278" t="s">
        <v>57</v>
      </c>
      <c r="D111" s="210">
        <v>120</v>
      </c>
      <c r="E111" s="167">
        <f t="shared" si="8"/>
        <v>3.9832702648874725</v>
      </c>
      <c r="F111" s="298">
        <f t="shared" si="10"/>
        <v>126</v>
      </c>
      <c r="G111" s="167">
        <f t="shared" si="9"/>
        <v>4.182433778131846</v>
      </c>
      <c r="H111" s="441">
        <f t="shared" si="11"/>
        <v>132.3</v>
      </c>
      <c r="I111" s="167">
        <f t="shared" si="7"/>
        <v>4.3915554670384385</v>
      </c>
      <c r="J111" s="74"/>
    </row>
    <row r="112" spans="1:10" ht="12" customHeight="1" hidden="1" outlineLevel="1">
      <c r="A112" s="229"/>
      <c r="B112" s="253">
        <v>634002</v>
      </c>
      <c r="C112" s="278" t="s">
        <v>58</v>
      </c>
      <c r="D112" s="209">
        <v>70</v>
      </c>
      <c r="E112" s="167">
        <f t="shared" si="8"/>
        <v>2.323574321184359</v>
      </c>
      <c r="F112" s="298">
        <f t="shared" si="10"/>
        <v>73.5</v>
      </c>
      <c r="G112" s="167">
        <f t="shared" si="9"/>
        <v>2.4397530372435767</v>
      </c>
      <c r="H112" s="441">
        <f t="shared" si="11"/>
        <v>77.175</v>
      </c>
      <c r="I112" s="167">
        <f t="shared" si="7"/>
        <v>2.5617406891057555</v>
      </c>
      <c r="J112" s="74"/>
    </row>
    <row r="113" spans="1:10" ht="12" customHeight="1" outlineLevel="1">
      <c r="A113" s="245"/>
      <c r="B113" s="237">
        <v>634002</v>
      </c>
      <c r="C113" s="271" t="s">
        <v>103</v>
      </c>
      <c r="D113" s="73">
        <v>10000</v>
      </c>
      <c r="E113" s="167">
        <f t="shared" si="8"/>
        <v>331.9391887406227</v>
      </c>
      <c r="F113" s="298">
        <f t="shared" si="10"/>
        <v>10500</v>
      </c>
      <c r="G113" s="167">
        <f t="shared" si="9"/>
        <v>348.53614817765384</v>
      </c>
      <c r="H113" s="441">
        <f t="shared" si="11"/>
        <v>11025</v>
      </c>
      <c r="I113" s="167">
        <f t="shared" si="7"/>
        <v>365.9629555865365</v>
      </c>
      <c r="J113" s="76"/>
    </row>
    <row r="114" spans="1:10" ht="12" customHeight="1">
      <c r="A114" s="245"/>
      <c r="B114" s="237">
        <v>634003</v>
      </c>
      <c r="C114" s="271" t="s">
        <v>176</v>
      </c>
      <c r="D114" s="206">
        <v>16000</v>
      </c>
      <c r="E114" s="167">
        <f t="shared" si="8"/>
        <v>531.1027019849963</v>
      </c>
      <c r="F114" s="298">
        <f t="shared" si="10"/>
        <v>16800</v>
      </c>
      <c r="G114" s="167">
        <f t="shared" si="9"/>
        <v>557.6578370842461</v>
      </c>
      <c r="H114" s="441">
        <f t="shared" si="11"/>
        <v>17640</v>
      </c>
      <c r="I114" s="167">
        <f t="shared" si="7"/>
        <v>585.5407289384584</v>
      </c>
      <c r="J114" s="76"/>
    </row>
    <row r="115" spans="1:10" ht="12" customHeight="1" hidden="1">
      <c r="A115" s="233"/>
      <c r="B115" s="234"/>
      <c r="C115" s="272"/>
      <c r="D115" s="206"/>
      <c r="E115" s="167"/>
      <c r="F115" s="298"/>
      <c r="G115" s="167"/>
      <c r="H115" s="441"/>
      <c r="I115" s="167"/>
      <c r="J115" s="74"/>
    </row>
    <row r="116" spans="1:10" ht="12" customHeight="1" hidden="1" outlineLevel="1">
      <c r="A116" s="229"/>
      <c r="B116" s="253">
        <v>635006</v>
      </c>
      <c r="C116" s="278" t="s">
        <v>64</v>
      </c>
      <c r="D116" s="210">
        <v>350</v>
      </c>
      <c r="E116" s="167">
        <f t="shared" si="8"/>
        <v>11.617871605921795</v>
      </c>
      <c r="F116" s="298">
        <f t="shared" si="10"/>
        <v>367.5</v>
      </c>
      <c r="G116" s="167">
        <f t="shared" si="9"/>
        <v>12.198765186217884</v>
      </c>
      <c r="H116" s="441">
        <f t="shared" si="11"/>
        <v>385.875</v>
      </c>
      <c r="I116" s="167">
        <f t="shared" si="7"/>
        <v>12.808703445528778</v>
      </c>
      <c r="J116" s="74"/>
    </row>
    <row r="117" spans="1:10" ht="12" customHeight="1" outlineLevel="1">
      <c r="A117" s="229"/>
      <c r="B117" s="237">
        <v>637004</v>
      </c>
      <c r="C117" s="271" t="s">
        <v>173</v>
      </c>
      <c r="D117" s="73">
        <v>2000</v>
      </c>
      <c r="E117" s="167">
        <f t="shared" si="8"/>
        <v>66.38783774812454</v>
      </c>
      <c r="F117" s="298">
        <f aca="true" t="shared" si="12" ref="F117:F145">D117+(D117*5)%</f>
        <v>2100</v>
      </c>
      <c r="G117" s="167">
        <f t="shared" si="9"/>
        <v>69.70722963553077</v>
      </c>
      <c r="H117" s="441">
        <f t="shared" si="11"/>
        <v>2205</v>
      </c>
      <c r="I117" s="167">
        <f t="shared" si="7"/>
        <v>73.1925911173073</v>
      </c>
      <c r="J117" s="76"/>
    </row>
    <row r="118" spans="1:10" ht="12" customHeight="1" outlineLevel="1">
      <c r="A118" s="229"/>
      <c r="B118" s="237">
        <v>637015</v>
      </c>
      <c r="C118" s="271" t="s">
        <v>233</v>
      </c>
      <c r="D118" s="73">
        <v>10000</v>
      </c>
      <c r="E118" s="167">
        <f t="shared" si="8"/>
        <v>331.9391887406227</v>
      </c>
      <c r="F118" s="298">
        <f t="shared" si="12"/>
        <v>10500</v>
      </c>
      <c r="G118" s="167">
        <f t="shared" si="9"/>
        <v>348.53614817765384</v>
      </c>
      <c r="H118" s="441">
        <f t="shared" si="11"/>
        <v>11025</v>
      </c>
      <c r="I118" s="167">
        <f t="shared" si="7"/>
        <v>365.9629555865365</v>
      </c>
      <c r="J118" s="76"/>
    </row>
    <row r="119" spans="1:10" ht="12" customHeight="1" outlineLevel="1">
      <c r="A119" s="229"/>
      <c r="B119" s="237">
        <v>637027</v>
      </c>
      <c r="C119" s="271" t="s">
        <v>172</v>
      </c>
      <c r="D119" s="73">
        <v>10000</v>
      </c>
      <c r="E119" s="167">
        <f t="shared" si="8"/>
        <v>331.9391887406227</v>
      </c>
      <c r="F119" s="298">
        <f t="shared" si="12"/>
        <v>10500</v>
      </c>
      <c r="G119" s="167">
        <f t="shared" si="9"/>
        <v>348.53614817765384</v>
      </c>
      <c r="H119" s="441">
        <f t="shared" si="11"/>
        <v>11025</v>
      </c>
      <c r="I119" s="167">
        <f t="shared" si="7"/>
        <v>365.9629555865365</v>
      </c>
      <c r="J119" s="76"/>
    </row>
    <row r="120" spans="1:10" ht="12" customHeight="1" hidden="1" outlineLevel="1">
      <c r="A120" s="229"/>
      <c r="B120" s="237"/>
      <c r="C120" s="271"/>
      <c r="D120" s="73"/>
      <c r="E120" s="167"/>
      <c r="F120" s="298"/>
      <c r="G120" s="167"/>
      <c r="H120" s="441"/>
      <c r="I120" s="167"/>
      <c r="J120" s="76"/>
    </row>
    <row r="121" spans="1:9" ht="12" customHeight="1" hidden="1">
      <c r="A121" s="229"/>
      <c r="B121" s="268"/>
      <c r="C121" s="279"/>
      <c r="D121" s="198"/>
      <c r="E121" s="167"/>
      <c r="F121" s="298"/>
      <c r="G121" s="167"/>
      <c r="H121" s="441"/>
      <c r="I121" s="167"/>
    </row>
    <row r="122" spans="1:9" ht="11.25" customHeight="1" hidden="1" outlineLevel="1">
      <c r="A122" s="69"/>
      <c r="B122" s="58">
        <v>635004</v>
      </c>
      <c r="C122" s="59" t="s">
        <v>65</v>
      </c>
      <c r="D122" s="5">
        <v>150</v>
      </c>
      <c r="E122" s="167">
        <f t="shared" si="8"/>
        <v>4.97908783110934</v>
      </c>
      <c r="F122" s="298">
        <f t="shared" si="12"/>
        <v>157.5</v>
      </c>
      <c r="G122" s="167">
        <f t="shared" si="9"/>
        <v>5.228042222664808</v>
      </c>
      <c r="H122" s="441">
        <f t="shared" si="11"/>
        <v>165.375</v>
      </c>
      <c r="I122" s="167">
        <f t="shared" si="7"/>
        <v>5.489444333798048</v>
      </c>
    </row>
    <row r="123" spans="1:9" ht="12" customHeight="1" hidden="1" outlineLevel="1">
      <c r="A123" s="69"/>
      <c r="B123" s="58">
        <v>635006</v>
      </c>
      <c r="C123" s="59" t="s">
        <v>64</v>
      </c>
      <c r="D123" s="3">
        <v>400</v>
      </c>
      <c r="E123" s="167">
        <f t="shared" si="8"/>
        <v>13.277567549624909</v>
      </c>
      <c r="F123" s="298">
        <f t="shared" si="12"/>
        <v>420</v>
      </c>
      <c r="G123" s="167">
        <f t="shared" si="9"/>
        <v>13.941445927106153</v>
      </c>
      <c r="H123" s="441">
        <f t="shared" si="11"/>
        <v>441</v>
      </c>
      <c r="I123" s="167">
        <f t="shared" si="7"/>
        <v>14.638518223461462</v>
      </c>
    </row>
    <row r="124" spans="1:9" ht="12" customHeight="1" collapsed="1">
      <c r="A124" s="164" t="s">
        <v>13</v>
      </c>
      <c r="B124" s="171"/>
      <c r="C124" s="174"/>
      <c r="D124" s="167">
        <f>SUM(D126+D128+D130)</f>
        <v>700000</v>
      </c>
      <c r="E124" s="167">
        <f t="shared" si="8"/>
        <v>23235.74321184359</v>
      </c>
      <c r="F124" s="167">
        <f>SUM(F125+F126+F128+F130)</f>
        <v>702500</v>
      </c>
      <c r="G124" s="167">
        <f t="shared" si="9"/>
        <v>23318.728009028746</v>
      </c>
      <c r="H124" s="440">
        <f>F125+F126+F128+F130</f>
        <v>702500</v>
      </c>
      <c r="I124" s="167">
        <f t="shared" si="7"/>
        <v>23318.728009028746</v>
      </c>
    </row>
    <row r="125" spans="1:9" ht="12" customHeight="1">
      <c r="A125" s="296"/>
      <c r="B125" s="297"/>
      <c r="C125" s="295"/>
      <c r="D125" s="298"/>
      <c r="E125" s="167">
        <f t="shared" si="8"/>
        <v>0</v>
      </c>
      <c r="F125" s="298">
        <f t="shared" si="12"/>
        <v>0</v>
      </c>
      <c r="G125" s="167">
        <f t="shared" si="9"/>
        <v>0</v>
      </c>
      <c r="H125" s="441">
        <f t="shared" si="11"/>
        <v>0</v>
      </c>
      <c r="I125" s="167">
        <f t="shared" si="7"/>
        <v>0</v>
      </c>
    </row>
    <row r="126" spans="1:11" ht="12" customHeight="1" outlineLevel="1">
      <c r="A126" s="229"/>
      <c r="B126" s="237">
        <v>633006</v>
      </c>
      <c r="C126" s="235" t="s">
        <v>177</v>
      </c>
      <c r="D126" s="73">
        <v>50000</v>
      </c>
      <c r="E126" s="167">
        <f t="shared" si="8"/>
        <v>1659.6959437031135</v>
      </c>
      <c r="F126" s="298">
        <f t="shared" si="12"/>
        <v>52500</v>
      </c>
      <c r="G126" s="167">
        <f t="shared" si="9"/>
        <v>1742.6807408882692</v>
      </c>
      <c r="H126" s="441">
        <f t="shared" si="11"/>
        <v>55125</v>
      </c>
      <c r="I126" s="167">
        <f t="shared" si="7"/>
        <v>1829.8147779326825</v>
      </c>
      <c r="J126" s="76"/>
      <c r="K126" s="74"/>
    </row>
    <row r="127" spans="1:10" ht="12" customHeight="1" hidden="1" outlineLevel="1">
      <c r="A127" s="252"/>
      <c r="B127" s="237"/>
      <c r="C127" s="235"/>
      <c r="D127" s="73"/>
      <c r="E127" s="167"/>
      <c r="F127" s="298"/>
      <c r="G127" s="167"/>
      <c r="H127" s="441"/>
      <c r="I127" s="167"/>
      <c r="J127" s="76"/>
    </row>
    <row r="128" spans="1:10" ht="11.25" customHeight="1" collapsed="1">
      <c r="A128" s="252"/>
      <c r="B128" s="234">
        <v>635</v>
      </c>
      <c r="C128" s="236" t="s">
        <v>178</v>
      </c>
      <c r="D128" s="73">
        <v>300000</v>
      </c>
      <c r="E128" s="167">
        <f>SUM(D128/30.126)</f>
        <v>9958.17566221868</v>
      </c>
      <c r="F128" s="298">
        <v>300000</v>
      </c>
      <c r="G128" s="167">
        <v>9958</v>
      </c>
      <c r="H128" s="441">
        <v>300000</v>
      </c>
      <c r="I128" s="167">
        <v>9958</v>
      </c>
      <c r="J128" s="74"/>
    </row>
    <row r="129" spans="1:9" ht="12" customHeight="1" hidden="1" outlineLevel="1">
      <c r="A129" s="229"/>
      <c r="B129" s="230">
        <v>635006</v>
      </c>
      <c r="C129" s="232" t="s">
        <v>64</v>
      </c>
      <c r="D129" s="3">
        <v>30</v>
      </c>
      <c r="E129" s="167">
        <f t="shared" si="8"/>
        <v>0.9958175662218681</v>
      </c>
      <c r="F129" s="298">
        <f t="shared" si="12"/>
        <v>31.5</v>
      </c>
      <c r="G129" s="167">
        <f t="shared" si="9"/>
        <v>1.0456084445329614</v>
      </c>
      <c r="H129" s="441">
        <f t="shared" si="11"/>
        <v>33.075</v>
      </c>
      <c r="I129" s="167">
        <f t="shared" si="7"/>
        <v>1.0978888667596096</v>
      </c>
    </row>
    <row r="130" spans="1:9" ht="13.5" customHeight="1" outlineLevel="1">
      <c r="A130" s="229"/>
      <c r="B130" s="404">
        <v>637</v>
      </c>
      <c r="C130" s="391" t="s">
        <v>280</v>
      </c>
      <c r="D130" s="411">
        <v>350000</v>
      </c>
      <c r="E130" s="167">
        <f>SUM(D130/30.126)</f>
        <v>11617.871605921795</v>
      </c>
      <c r="F130" s="298">
        <v>350000</v>
      </c>
      <c r="G130" s="167">
        <v>11618</v>
      </c>
      <c r="H130" s="441">
        <v>350000</v>
      </c>
      <c r="I130" s="167">
        <v>11618</v>
      </c>
    </row>
    <row r="131" spans="1:9" ht="12" customHeight="1" outlineLevel="1">
      <c r="A131" s="229"/>
      <c r="B131" s="404"/>
      <c r="C131" s="391"/>
      <c r="D131" s="3"/>
      <c r="E131" s="167"/>
      <c r="F131" s="298"/>
      <c r="G131" s="167"/>
      <c r="H131" s="441"/>
      <c r="I131" s="167"/>
    </row>
    <row r="132" spans="1:9" ht="12" customHeight="1">
      <c r="A132" s="176" t="s">
        <v>81</v>
      </c>
      <c r="B132" s="175"/>
      <c r="C132" s="174"/>
      <c r="D132" s="172">
        <f>SUM(D134:D135)</f>
        <v>85000</v>
      </c>
      <c r="E132" s="167">
        <f t="shared" si="8"/>
        <v>2821.483104295293</v>
      </c>
      <c r="F132" s="167">
        <f t="shared" si="12"/>
        <v>89250</v>
      </c>
      <c r="G132" s="167">
        <f t="shared" si="9"/>
        <v>2962.5572595100575</v>
      </c>
      <c r="H132" s="440">
        <f t="shared" si="11"/>
        <v>93712.5</v>
      </c>
      <c r="I132" s="167">
        <f t="shared" si="7"/>
        <v>3110.6851224855604</v>
      </c>
    </row>
    <row r="133" spans="1:9" ht="12" customHeight="1">
      <c r="A133" s="299"/>
      <c r="B133" s="300"/>
      <c r="C133" s="295"/>
      <c r="D133" s="260"/>
      <c r="E133" s="167">
        <f t="shared" si="8"/>
        <v>0</v>
      </c>
      <c r="F133" s="298">
        <f t="shared" si="12"/>
        <v>0</v>
      </c>
      <c r="G133" s="167">
        <f t="shared" si="9"/>
        <v>0</v>
      </c>
      <c r="H133" s="441">
        <f t="shared" si="11"/>
        <v>0</v>
      </c>
      <c r="I133" s="167">
        <f t="shared" si="7"/>
        <v>0</v>
      </c>
    </row>
    <row r="134" spans="1:10" ht="12" customHeight="1" outlineLevel="1">
      <c r="A134" s="229"/>
      <c r="B134" s="237">
        <v>633009</v>
      </c>
      <c r="C134" s="235" t="s">
        <v>234</v>
      </c>
      <c r="D134" s="73">
        <v>70000</v>
      </c>
      <c r="E134" s="167">
        <f t="shared" si="8"/>
        <v>2323.5743211843587</v>
      </c>
      <c r="F134" s="298">
        <f t="shared" si="12"/>
        <v>73500</v>
      </c>
      <c r="G134" s="167">
        <f t="shared" si="9"/>
        <v>2439.7530372435767</v>
      </c>
      <c r="H134" s="441">
        <f t="shared" si="11"/>
        <v>77175</v>
      </c>
      <c r="I134" s="167">
        <f t="shared" si="7"/>
        <v>2561.740689105756</v>
      </c>
      <c r="J134" s="76"/>
    </row>
    <row r="135" spans="1:10" ht="12" customHeight="1">
      <c r="A135" s="229"/>
      <c r="B135" s="234">
        <v>637003</v>
      </c>
      <c r="C135" s="236" t="s">
        <v>106</v>
      </c>
      <c r="D135" s="73">
        <v>15000</v>
      </c>
      <c r="E135" s="167">
        <f t="shared" si="8"/>
        <v>497.90878311093405</v>
      </c>
      <c r="F135" s="298">
        <f t="shared" si="12"/>
        <v>15750</v>
      </c>
      <c r="G135" s="167">
        <f t="shared" si="9"/>
        <v>522.8042222664808</v>
      </c>
      <c r="H135" s="441">
        <f t="shared" si="11"/>
        <v>16537.5</v>
      </c>
      <c r="I135" s="167">
        <f t="shared" si="7"/>
        <v>548.9444333798048</v>
      </c>
      <c r="J135" s="76"/>
    </row>
    <row r="136" spans="1:9" ht="12" customHeight="1">
      <c r="A136" s="229"/>
      <c r="B136" s="238"/>
      <c r="C136" s="280"/>
      <c r="D136" s="198"/>
      <c r="E136" s="167"/>
      <c r="F136" s="298"/>
      <c r="G136" s="167"/>
      <c r="H136" s="441"/>
      <c r="I136" s="167"/>
    </row>
    <row r="137" spans="1:9" ht="12" customHeight="1">
      <c r="A137" s="164" t="s">
        <v>82</v>
      </c>
      <c r="B137" s="165"/>
      <c r="C137" s="166"/>
      <c r="D137" s="168">
        <f>SUM(D139:D141)</f>
        <v>440000</v>
      </c>
      <c r="E137" s="167">
        <v>14606</v>
      </c>
      <c r="F137" s="167">
        <f t="shared" si="12"/>
        <v>462000</v>
      </c>
      <c r="G137" s="167">
        <f t="shared" si="9"/>
        <v>15335.59051981677</v>
      </c>
      <c r="H137" s="440">
        <f t="shared" si="11"/>
        <v>485100</v>
      </c>
      <c r="I137" s="167">
        <f t="shared" si="7"/>
        <v>16102.370045807607</v>
      </c>
    </row>
    <row r="138" spans="1:9" s="303" customFormat="1" ht="12" customHeight="1">
      <c r="A138" s="296"/>
      <c r="B138" s="301"/>
      <c r="C138" s="302"/>
      <c r="D138" s="287"/>
      <c r="E138" s="167"/>
      <c r="F138" s="298"/>
      <c r="G138" s="167"/>
      <c r="H138" s="441"/>
      <c r="I138" s="167"/>
    </row>
    <row r="139" spans="1:9" ht="12" customHeight="1" outlineLevel="1">
      <c r="A139" s="229">
        <v>633004</v>
      </c>
      <c r="B139" s="237">
        <v>633006</v>
      </c>
      <c r="C139" s="235" t="s">
        <v>107</v>
      </c>
      <c r="D139" s="73">
        <v>20000</v>
      </c>
      <c r="E139" s="167">
        <f t="shared" si="8"/>
        <v>663.8783774812454</v>
      </c>
      <c r="F139" s="298">
        <f t="shared" si="12"/>
        <v>21000</v>
      </c>
      <c r="G139" s="167">
        <f t="shared" si="9"/>
        <v>697.0722963553077</v>
      </c>
      <c r="H139" s="441">
        <f t="shared" si="11"/>
        <v>22050</v>
      </c>
      <c r="I139" s="167">
        <f t="shared" si="7"/>
        <v>731.925911173073</v>
      </c>
    </row>
    <row r="140" spans="1:9" ht="12" customHeight="1" outlineLevel="1">
      <c r="A140" s="229">
        <v>637012</v>
      </c>
      <c r="B140" s="237"/>
      <c r="C140" s="235" t="s">
        <v>109</v>
      </c>
      <c r="D140" s="73">
        <v>220000</v>
      </c>
      <c r="E140" s="167">
        <f>SUM(D140/30.126)</f>
        <v>7302.662152293699</v>
      </c>
      <c r="F140" s="298">
        <f>SUM(D140+(D140*5)%)</f>
        <v>231000</v>
      </c>
      <c r="G140" s="167">
        <f t="shared" si="9"/>
        <v>7667.795259908385</v>
      </c>
      <c r="H140" s="441">
        <f t="shared" si="11"/>
        <v>242550</v>
      </c>
      <c r="I140" s="167">
        <f t="shared" si="7"/>
        <v>8051.185022903804</v>
      </c>
    </row>
    <row r="141" spans="1:9" ht="12" customHeight="1" outlineLevel="1">
      <c r="A141" s="229">
        <v>634004</v>
      </c>
      <c r="B141" s="237">
        <v>634001</v>
      </c>
      <c r="C141" s="235" t="s">
        <v>235</v>
      </c>
      <c r="D141" s="73">
        <v>200000</v>
      </c>
      <c r="E141" s="167">
        <f t="shared" si="8"/>
        <v>6638.783774812454</v>
      </c>
      <c r="F141" s="298">
        <f t="shared" si="12"/>
        <v>210000</v>
      </c>
      <c r="G141" s="167">
        <f t="shared" si="9"/>
        <v>6970.722963553077</v>
      </c>
      <c r="H141" s="441">
        <f t="shared" si="11"/>
        <v>220500</v>
      </c>
      <c r="I141" s="167">
        <f t="shared" si="7"/>
        <v>7319.25911173073</v>
      </c>
    </row>
    <row r="142" spans="1:9" ht="12" customHeight="1" hidden="1" outlineLevel="1">
      <c r="A142" s="229"/>
      <c r="B142" s="237">
        <v>634002</v>
      </c>
      <c r="C142" s="235"/>
      <c r="D142" s="73"/>
      <c r="E142" s="167"/>
      <c r="F142" s="298"/>
      <c r="G142" s="167"/>
      <c r="H142" s="441"/>
      <c r="I142" s="167"/>
    </row>
    <row r="143" spans="1:9" ht="12" customHeight="1" hidden="1" outlineLevel="1">
      <c r="A143" s="229"/>
      <c r="B143" s="237">
        <v>634003</v>
      </c>
      <c r="C143" s="235"/>
      <c r="D143" s="73"/>
      <c r="E143" s="167"/>
      <c r="F143" s="298"/>
      <c r="G143" s="167"/>
      <c r="H143" s="441"/>
      <c r="I143" s="167"/>
    </row>
    <row r="144" spans="1:9" ht="12" customHeight="1" hidden="1" outlineLevel="1">
      <c r="A144" s="229"/>
      <c r="B144" s="237">
        <v>635004</v>
      </c>
      <c r="C144" s="235" t="s">
        <v>65</v>
      </c>
      <c r="D144" s="206">
        <v>30</v>
      </c>
      <c r="E144" s="167">
        <f t="shared" si="8"/>
        <v>0.9958175662218681</v>
      </c>
      <c r="F144" s="298">
        <f t="shared" si="12"/>
        <v>31.5</v>
      </c>
      <c r="G144" s="167">
        <f t="shared" si="9"/>
        <v>1.0456084445329614</v>
      </c>
      <c r="H144" s="441">
        <f t="shared" si="11"/>
        <v>33.075</v>
      </c>
      <c r="I144" s="167">
        <f t="shared" si="7"/>
        <v>1.0978888667596096</v>
      </c>
    </row>
    <row r="145" spans="1:9" ht="12" customHeight="1" hidden="1" outlineLevel="1">
      <c r="A145" s="229"/>
      <c r="B145" s="237">
        <v>635006</v>
      </c>
      <c r="C145" s="235" t="s">
        <v>64</v>
      </c>
      <c r="D145" s="206">
        <v>30</v>
      </c>
      <c r="E145" s="167">
        <f t="shared" si="8"/>
        <v>0.9958175662218681</v>
      </c>
      <c r="F145" s="298">
        <f t="shared" si="12"/>
        <v>31.5</v>
      </c>
      <c r="G145" s="167">
        <f t="shared" si="9"/>
        <v>1.0456084445329614</v>
      </c>
      <c r="H145" s="441">
        <f t="shared" si="11"/>
        <v>33.075</v>
      </c>
      <c r="I145" s="167">
        <f t="shared" si="7"/>
        <v>1.0978888667596096</v>
      </c>
    </row>
    <row r="146" spans="1:9" ht="12" customHeight="1" hidden="1" outlineLevel="1">
      <c r="A146" s="229"/>
      <c r="B146" s="237">
        <v>637004</v>
      </c>
      <c r="C146" s="235"/>
      <c r="D146" s="206"/>
      <c r="E146" s="167"/>
      <c r="F146" s="298"/>
      <c r="G146" s="167"/>
      <c r="H146" s="441"/>
      <c r="I146" s="167"/>
    </row>
    <row r="147" spans="1:9" ht="12" customHeight="1" collapsed="1">
      <c r="A147" s="229"/>
      <c r="B147" s="268"/>
      <c r="C147" s="280"/>
      <c r="D147" s="85"/>
      <c r="E147" s="167"/>
      <c r="F147" s="298"/>
      <c r="G147" s="167"/>
      <c r="H147" s="441"/>
      <c r="I147" s="167"/>
    </row>
    <row r="148" spans="1:9" ht="12" customHeight="1" hidden="1">
      <c r="A148" s="177"/>
      <c r="B148" s="165"/>
      <c r="C148" s="166"/>
      <c r="D148" s="168"/>
      <c r="E148" s="167"/>
      <c r="F148" s="167"/>
      <c r="G148" s="167"/>
      <c r="H148" s="440"/>
      <c r="I148" s="167"/>
    </row>
    <row r="149" spans="1:9" s="303" customFormat="1" ht="12" customHeight="1" hidden="1">
      <c r="A149" s="261"/>
      <c r="B149" s="262"/>
      <c r="C149" s="224"/>
      <c r="D149" s="287"/>
      <c r="E149" s="167"/>
      <c r="F149" s="298"/>
      <c r="G149" s="167"/>
      <c r="H149" s="441"/>
      <c r="I149" s="167"/>
    </row>
    <row r="150" spans="1:9" ht="12" customHeight="1" hidden="1" outlineLevel="1">
      <c r="A150" s="229"/>
      <c r="B150" s="237"/>
      <c r="C150" s="235"/>
      <c r="D150" s="206"/>
      <c r="E150" s="167"/>
      <c r="F150" s="298"/>
      <c r="G150" s="167"/>
      <c r="H150" s="441"/>
      <c r="I150" s="167"/>
    </row>
    <row r="151" spans="1:9" ht="12" customHeight="1" hidden="1" outlineLevel="1">
      <c r="A151" s="229"/>
      <c r="B151" s="345"/>
      <c r="C151" s="346"/>
      <c r="D151" s="88"/>
      <c r="E151" s="167"/>
      <c r="F151" s="298"/>
      <c r="G151" s="167"/>
      <c r="H151" s="441"/>
      <c r="I151" s="167"/>
    </row>
    <row r="152" spans="1:9" ht="12" customHeight="1" outlineLevel="1">
      <c r="A152" s="199" t="s">
        <v>110</v>
      </c>
      <c r="B152" s="200"/>
      <c r="C152" s="201"/>
      <c r="D152" s="423">
        <f>SUM(D153:D156)</f>
        <v>60000</v>
      </c>
      <c r="E152" s="167">
        <f aca="true" t="shared" si="13" ref="E152:E216">D152/30.126</f>
        <v>1991.6351324437362</v>
      </c>
      <c r="F152" s="167">
        <f>SUM(F154:F156)</f>
        <v>63000</v>
      </c>
      <c r="G152" s="167">
        <v>2092</v>
      </c>
      <c r="H152" s="440">
        <f>SUM(H154+H156)</f>
        <v>66150</v>
      </c>
      <c r="I152" s="167">
        <f>H152/30.126</f>
        <v>2195.777733519219</v>
      </c>
    </row>
    <row r="153" spans="1:9" ht="12" customHeight="1" outlineLevel="1">
      <c r="A153" s="261"/>
      <c r="B153" s="204"/>
      <c r="C153" s="205"/>
      <c r="D153" s="202"/>
      <c r="E153" s="167"/>
      <c r="F153" s="298"/>
      <c r="G153" s="167"/>
      <c r="H153" s="441"/>
      <c r="I153" s="167"/>
    </row>
    <row r="154" spans="1:9" ht="12" customHeight="1" outlineLevel="1">
      <c r="A154" s="261"/>
      <c r="B154" s="223">
        <v>641006</v>
      </c>
      <c r="C154" s="224" t="s">
        <v>111</v>
      </c>
      <c r="D154" s="226">
        <v>50000</v>
      </c>
      <c r="E154" s="167">
        <f t="shared" si="13"/>
        <v>1659.6959437031135</v>
      </c>
      <c r="F154" s="298">
        <f>SUM(D154+(D154*5)%)</f>
        <v>52500</v>
      </c>
      <c r="G154" s="167">
        <f>SUM(F154/30.126)</f>
        <v>1742.6807408882692</v>
      </c>
      <c r="H154" s="441">
        <f>SUM(F154+(F154*5)%)</f>
        <v>55125</v>
      </c>
      <c r="I154" s="167">
        <f>SUM(H154/30.126)</f>
        <v>1829.8147779326825</v>
      </c>
    </row>
    <row r="155" spans="1:9" ht="12" customHeight="1" hidden="1" outlineLevel="1">
      <c r="A155" s="261"/>
      <c r="B155" s="223">
        <v>641006</v>
      </c>
      <c r="C155" s="224"/>
      <c r="D155" s="226"/>
      <c r="E155" s="167"/>
      <c r="F155" s="298"/>
      <c r="G155" s="167"/>
      <c r="H155" s="441"/>
      <c r="I155" s="167"/>
    </row>
    <row r="156" spans="1:9" ht="12" customHeight="1" outlineLevel="1">
      <c r="A156" s="261"/>
      <c r="B156" s="223"/>
      <c r="C156" s="224" t="s">
        <v>239</v>
      </c>
      <c r="D156" s="226">
        <v>10000</v>
      </c>
      <c r="E156" s="167">
        <f>SUM(D156/30.126)</f>
        <v>331.9391887406227</v>
      </c>
      <c r="F156" s="298">
        <f>SUM(D156+(D156*5)%)</f>
        <v>10500</v>
      </c>
      <c r="G156" s="167">
        <f>SUM(F156/30.126)</f>
        <v>348.53614817765384</v>
      </c>
      <c r="H156" s="441">
        <f>SUM(F156+(F156*5)%)</f>
        <v>11025</v>
      </c>
      <c r="I156" s="167">
        <f>SUM(H156/30.126)</f>
        <v>365.9629555865365</v>
      </c>
    </row>
    <row r="157" spans="1:9" ht="12" customHeight="1" outlineLevel="1">
      <c r="A157" s="261"/>
      <c r="B157" s="223"/>
      <c r="C157" s="224"/>
      <c r="D157" s="226"/>
      <c r="E157" s="167"/>
      <c r="F157" s="298"/>
      <c r="G157" s="167"/>
      <c r="H157" s="441"/>
      <c r="I157" s="167"/>
    </row>
    <row r="158" spans="1:9" ht="12" customHeight="1" outlineLevel="1">
      <c r="A158" s="527" t="s">
        <v>147</v>
      </c>
      <c r="B158" s="528"/>
      <c r="C158" s="529"/>
      <c r="D158" s="424">
        <f>SUM(D161+D162+D163+D166+D167+D173+D174)</f>
        <v>121000</v>
      </c>
      <c r="E158" s="167">
        <f t="shared" si="13"/>
        <v>4016.4641837615345</v>
      </c>
      <c r="F158" s="422">
        <f>D158+(D158*5)%</f>
        <v>127050</v>
      </c>
      <c r="G158" s="167">
        <v>4218</v>
      </c>
      <c r="H158" s="442">
        <f>F158+(F158*5)%</f>
        <v>133402.5</v>
      </c>
      <c r="I158" s="167">
        <v>4429</v>
      </c>
    </row>
    <row r="159" spans="1:9" ht="12" customHeight="1" outlineLevel="1">
      <c r="A159" s="335"/>
      <c r="B159" s="219"/>
      <c r="C159" s="220" t="s">
        <v>279</v>
      </c>
      <c r="D159" s="202"/>
      <c r="E159" s="167"/>
      <c r="F159" s="298"/>
      <c r="G159" s="167"/>
      <c r="H159" s="441"/>
      <c r="I159" s="167"/>
    </row>
    <row r="160" spans="1:9" ht="12" customHeight="1" hidden="1" outlineLevel="1">
      <c r="A160" s="335"/>
      <c r="B160" s="281">
        <v>611</v>
      </c>
      <c r="C160" s="282"/>
      <c r="D160" s="228"/>
      <c r="E160" s="167"/>
      <c r="F160" s="298"/>
      <c r="G160" s="167"/>
      <c r="H160" s="441"/>
      <c r="I160" s="167"/>
    </row>
    <row r="161" spans="1:9" ht="12" customHeight="1" outlineLevel="1">
      <c r="A161" s="335"/>
      <c r="B161" s="281" t="s">
        <v>216</v>
      </c>
      <c r="C161" s="282" t="s">
        <v>236</v>
      </c>
      <c r="D161" s="228">
        <v>60000</v>
      </c>
      <c r="E161" s="167">
        <f t="shared" si="13"/>
        <v>1991.6351324437362</v>
      </c>
      <c r="F161" s="298">
        <f>D161+(D161*5)%</f>
        <v>63000</v>
      </c>
      <c r="G161" s="167">
        <f>F161/30.126</f>
        <v>2091.216889065923</v>
      </c>
      <c r="H161" s="441">
        <f>F161+(F161*5)%</f>
        <v>66150</v>
      </c>
      <c r="I161" s="167">
        <f>H161/30.126</f>
        <v>2195.777733519219</v>
      </c>
    </row>
    <row r="162" spans="1:9" ht="12" customHeight="1" outlineLevel="1">
      <c r="A162" s="335"/>
      <c r="B162" s="281">
        <v>621</v>
      </c>
      <c r="C162" s="282" t="s">
        <v>150</v>
      </c>
      <c r="D162" s="228">
        <v>21000</v>
      </c>
      <c r="E162" s="167">
        <f t="shared" si="13"/>
        <v>697.0722963553077</v>
      </c>
      <c r="F162" s="298">
        <f>D162+(D162*5)%</f>
        <v>22050</v>
      </c>
      <c r="G162" s="167">
        <f>F162/30.126</f>
        <v>731.925911173073</v>
      </c>
      <c r="H162" s="441">
        <f>F162+(F162*5)%</f>
        <v>23152.5</v>
      </c>
      <c r="I162" s="167">
        <f>H162/30.126</f>
        <v>768.5222067317267</v>
      </c>
    </row>
    <row r="163" spans="1:9" ht="12" customHeight="1" outlineLevel="1">
      <c r="A163" s="335"/>
      <c r="B163" s="281" t="s">
        <v>215</v>
      </c>
      <c r="C163" s="282" t="s">
        <v>150</v>
      </c>
      <c r="D163" s="228">
        <v>2000</v>
      </c>
      <c r="E163" s="167">
        <f t="shared" si="13"/>
        <v>66.38783774812454</v>
      </c>
      <c r="F163" s="298">
        <f>D163+(D163*5)%</f>
        <v>2100</v>
      </c>
      <c r="G163" s="167">
        <f>F163/30.126</f>
        <v>69.70722963553077</v>
      </c>
      <c r="H163" s="441">
        <f>F163+(F163*5)%</f>
        <v>2205</v>
      </c>
      <c r="I163" s="167">
        <f>H163/30.126</f>
        <v>73.1925911173073</v>
      </c>
    </row>
    <row r="164" spans="1:9" ht="12" customHeight="1" hidden="1" outlineLevel="1">
      <c r="A164" s="335"/>
      <c r="B164" s="281">
        <v>631</v>
      </c>
      <c r="C164" s="282"/>
      <c r="D164" s="228"/>
      <c r="E164" s="167"/>
      <c r="F164" s="298"/>
      <c r="G164" s="167"/>
      <c r="H164" s="441"/>
      <c r="I164" s="167"/>
    </row>
    <row r="165" spans="1:9" ht="12" customHeight="1" hidden="1" outlineLevel="1">
      <c r="A165" s="335"/>
      <c r="B165" s="281">
        <v>632</v>
      </c>
      <c r="C165" s="282"/>
      <c r="D165" s="228"/>
      <c r="E165" s="167"/>
      <c r="F165" s="298"/>
      <c r="G165" s="167"/>
      <c r="H165" s="441"/>
      <c r="I165" s="167"/>
    </row>
    <row r="166" spans="1:9" ht="12" customHeight="1" outlineLevel="1">
      <c r="A166" s="335"/>
      <c r="B166" s="281">
        <v>633</v>
      </c>
      <c r="C166" s="282" t="s">
        <v>237</v>
      </c>
      <c r="D166" s="228">
        <v>20000</v>
      </c>
      <c r="E166" s="167">
        <f t="shared" si="13"/>
        <v>663.8783774812454</v>
      </c>
      <c r="F166" s="298">
        <f>D166+(D166*5)%</f>
        <v>21000</v>
      </c>
      <c r="G166" s="167">
        <f>F166/30.126</f>
        <v>697.0722963553077</v>
      </c>
      <c r="H166" s="441">
        <f>F166+(F166*5)%</f>
        <v>22050</v>
      </c>
      <c r="I166" s="167">
        <f>H166/30.126</f>
        <v>731.925911173073</v>
      </c>
    </row>
    <row r="167" spans="1:9" ht="12" customHeight="1" outlineLevel="1">
      <c r="A167" s="335"/>
      <c r="B167" s="281" t="s">
        <v>180</v>
      </c>
      <c r="C167" s="282" t="s">
        <v>238</v>
      </c>
      <c r="D167" s="228">
        <v>15000</v>
      </c>
      <c r="E167" s="167">
        <f t="shared" si="13"/>
        <v>497.90878311093405</v>
      </c>
      <c r="F167" s="298">
        <f>D167+(D167*5)%</f>
        <v>15750</v>
      </c>
      <c r="G167" s="167">
        <f>F167/30.126</f>
        <v>522.8042222664808</v>
      </c>
      <c r="H167" s="441">
        <f>F167+(F167*5)%</f>
        <v>16537.5</v>
      </c>
      <c r="I167" s="167">
        <f>H167/30.126</f>
        <v>548.9444333798048</v>
      </c>
    </row>
    <row r="168" spans="1:9" ht="12" customHeight="1" hidden="1" outlineLevel="1">
      <c r="A168" s="335"/>
      <c r="B168" s="281">
        <v>634</v>
      </c>
      <c r="C168" s="282"/>
      <c r="D168" s="228"/>
      <c r="E168" s="167"/>
      <c r="F168" s="298"/>
      <c r="G168" s="167"/>
      <c r="H168" s="441"/>
      <c r="I168" s="167"/>
    </row>
    <row r="169" spans="1:9" ht="12" customHeight="1" hidden="1" outlineLevel="1">
      <c r="A169" s="335"/>
      <c r="B169" s="281">
        <v>634</v>
      </c>
      <c r="C169" s="282"/>
      <c r="D169" s="228"/>
      <c r="E169" s="167"/>
      <c r="F169" s="298"/>
      <c r="G169" s="167"/>
      <c r="H169" s="441"/>
      <c r="I169" s="167"/>
    </row>
    <row r="170" spans="1:9" ht="12" customHeight="1" hidden="1" outlineLevel="1">
      <c r="A170" s="335"/>
      <c r="B170" s="281">
        <v>635</v>
      </c>
      <c r="C170" s="282"/>
      <c r="D170" s="228"/>
      <c r="E170" s="167"/>
      <c r="F170" s="298"/>
      <c r="G170" s="167"/>
      <c r="H170" s="441"/>
      <c r="I170" s="167"/>
    </row>
    <row r="171" spans="1:9" ht="12" customHeight="1" hidden="1">
      <c r="A171" s="335"/>
      <c r="B171" s="281">
        <v>636</v>
      </c>
      <c r="C171" s="282"/>
      <c r="D171" s="228"/>
      <c r="E171" s="167"/>
      <c r="F171" s="298"/>
      <c r="G171" s="167"/>
      <c r="H171" s="441"/>
      <c r="I171" s="167"/>
    </row>
    <row r="172" spans="1:9" ht="12" customHeight="1" hidden="1">
      <c r="A172" s="335"/>
      <c r="B172" s="281">
        <v>637</v>
      </c>
      <c r="C172" s="282"/>
      <c r="D172" s="228"/>
      <c r="E172" s="167"/>
      <c r="F172" s="298"/>
      <c r="G172" s="167"/>
      <c r="H172" s="441"/>
      <c r="I172" s="167"/>
    </row>
    <row r="173" spans="1:9" ht="12" customHeight="1" hidden="1">
      <c r="A173" s="335"/>
      <c r="B173" s="281"/>
      <c r="C173" s="282"/>
      <c r="D173" s="228"/>
      <c r="E173" s="167"/>
      <c r="F173" s="298"/>
      <c r="G173" s="167"/>
      <c r="H173" s="441"/>
      <c r="I173" s="167"/>
    </row>
    <row r="174" spans="1:9" ht="12" customHeight="1">
      <c r="A174" s="335"/>
      <c r="B174" s="281">
        <v>637</v>
      </c>
      <c r="C174" s="282" t="s">
        <v>157</v>
      </c>
      <c r="D174" s="228">
        <v>3000</v>
      </c>
      <c r="E174" s="167">
        <f t="shared" si="13"/>
        <v>99.58175662218682</v>
      </c>
      <c r="F174" s="298">
        <f>D174+(D174*5)%</f>
        <v>3150</v>
      </c>
      <c r="G174" s="167">
        <f>F174/30.126</f>
        <v>104.56084445329616</v>
      </c>
      <c r="H174" s="441">
        <f>F174+(F174*5)%</f>
        <v>3307.5</v>
      </c>
      <c r="I174" s="167">
        <f>H174/30.126</f>
        <v>109.78888667596095</v>
      </c>
    </row>
    <row r="175" spans="1:9" ht="12" customHeight="1" hidden="1" outlineLevel="1">
      <c r="A175" s="336"/>
      <c r="B175" s="217"/>
      <c r="C175" s="218"/>
      <c r="D175" s="202"/>
      <c r="E175" s="167">
        <f t="shared" si="13"/>
        <v>0</v>
      </c>
      <c r="F175" s="298">
        <f>D175+(D175*5)%</f>
        <v>0</v>
      </c>
      <c r="G175" s="167">
        <f>F175/30.126</f>
        <v>0</v>
      </c>
      <c r="H175" s="441">
        <f>F175+(F175*5)%</f>
        <v>0</v>
      </c>
      <c r="I175" s="167">
        <f>H175/30.126</f>
        <v>0</v>
      </c>
    </row>
    <row r="176" spans="1:9" ht="12" customHeight="1" hidden="1" outlineLevel="1">
      <c r="A176" s="335"/>
      <c r="B176" s="281" t="s">
        <v>183</v>
      </c>
      <c r="C176" s="282"/>
      <c r="D176" s="228"/>
      <c r="E176" s="167"/>
      <c r="F176" s="298"/>
      <c r="G176" s="167"/>
      <c r="H176" s="441"/>
      <c r="I176" s="167"/>
    </row>
    <row r="177" spans="1:9" ht="12" customHeight="1" outlineLevel="1">
      <c r="A177" s="335"/>
      <c r="B177" s="219"/>
      <c r="C177" s="220"/>
      <c r="D177" s="202"/>
      <c r="E177" s="167"/>
      <c r="F177" s="298"/>
      <c r="G177" s="167"/>
      <c r="H177" s="441"/>
      <c r="I177" s="167"/>
    </row>
    <row r="178" spans="1:9" ht="12" customHeight="1" outlineLevel="1">
      <c r="A178" s="542" t="s">
        <v>240</v>
      </c>
      <c r="B178" s="543"/>
      <c r="C178" s="544"/>
      <c r="D178" s="425">
        <f>SUM(D179+D180+D181)</f>
        <v>75000</v>
      </c>
      <c r="E178" s="167">
        <f t="shared" si="13"/>
        <v>2489.54391555467</v>
      </c>
      <c r="F178" s="422">
        <f>F179+F180+F181</f>
        <v>15750</v>
      </c>
      <c r="G178" s="167">
        <f>F178/30.126</f>
        <v>522.8042222664808</v>
      </c>
      <c r="H178" s="442">
        <f>H179+H180+H181</f>
        <v>16537.5</v>
      </c>
      <c r="I178" s="167">
        <f>H178/30.126</f>
        <v>548.9444333798048</v>
      </c>
    </row>
    <row r="179" spans="1:9" ht="12" customHeight="1" outlineLevel="1">
      <c r="A179" s="261"/>
      <c r="B179" s="204"/>
      <c r="C179" s="468" t="s">
        <v>277</v>
      </c>
      <c r="D179" s="473">
        <v>60000</v>
      </c>
      <c r="E179" s="167">
        <f t="shared" si="13"/>
        <v>1991.6351324437362</v>
      </c>
      <c r="F179" s="298">
        <v>0</v>
      </c>
      <c r="G179" s="167">
        <f>F179/30.126</f>
        <v>0</v>
      </c>
      <c r="H179" s="441">
        <f>F179+(F179*5)%</f>
        <v>0</v>
      </c>
      <c r="I179" s="167">
        <f>H179/30.126</f>
        <v>0</v>
      </c>
    </row>
    <row r="180" spans="1:9" ht="12" customHeight="1" outlineLevel="1">
      <c r="A180" s="261"/>
      <c r="B180" s="204"/>
      <c r="C180" s="468" t="s">
        <v>242</v>
      </c>
      <c r="D180" s="473">
        <v>10000</v>
      </c>
      <c r="E180" s="167">
        <v>332</v>
      </c>
      <c r="F180" s="298">
        <v>10500</v>
      </c>
      <c r="G180" s="167">
        <v>349</v>
      </c>
      <c r="H180" s="441">
        <v>11025</v>
      </c>
      <c r="I180" s="167">
        <v>366</v>
      </c>
    </row>
    <row r="181" spans="1:9" ht="12" customHeight="1" outlineLevel="1">
      <c r="A181" s="261"/>
      <c r="B181" s="223">
        <v>635004</v>
      </c>
      <c r="C181" s="224" t="s">
        <v>241</v>
      </c>
      <c r="D181" s="226">
        <v>5000</v>
      </c>
      <c r="E181" s="167">
        <f t="shared" si="13"/>
        <v>165.96959437031134</v>
      </c>
      <c r="F181" s="298">
        <f>D181+(D181*5)%</f>
        <v>5250</v>
      </c>
      <c r="G181" s="167">
        <f>F181/30.126</f>
        <v>174.26807408882692</v>
      </c>
      <c r="H181" s="441">
        <f>F181+(F181*5)%</f>
        <v>5512.5</v>
      </c>
      <c r="I181" s="167">
        <f>H181/30.126</f>
        <v>182.98147779326825</v>
      </c>
    </row>
    <row r="182" spans="1:9" ht="12" customHeight="1" outlineLevel="1">
      <c r="A182" s="465"/>
      <c r="B182" s="466"/>
      <c r="C182" s="467"/>
      <c r="D182" s="226"/>
      <c r="E182" s="167"/>
      <c r="F182" s="298"/>
      <c r="G182" s="167"/>
      <c r="H182" s="441"/>
      <c r="I182" s="167"/>
    </row>
    <row r="183" spans="1:9" ht="12" customHeight="1" outlineLevel="1">
      <c r="A183" s="531" t="s">
        <v>15</v>
      </c>
      <c r="B183" s="536"/>
      <c r="C183" s="537"/>
      <c r="D183" s="422">
        <f>SUM(D186:D188)</f>
        <v>120000</v>
      </c>
      <c r="E183" s="167">
        <f t="shared" si="13"/>
        <v>3983.2702648874724</v>
      </c>
      <c r="F183" s="422">
        <f>D183+(D183*5)%</f>
        <v>126000</v>
      </c>
      <c r="G183" s="167">
        <f>F183/30.126</f>
        <v>4182.433778131846</v>
      </c>
      <c r="H183" s="442">
        <f>F183+(F183*5)%</f>
        <v>132300</v>
      </c>
      <c r="I183" s="167">
        <f>H183/30.126</f>
        <v>4391.555467038438</v>
      </c>
    </row>
    <row r="184" spans="1:9" ht="12" customHeight="1">
      <c r="A184" s="229"/>
      <c r="B184" s="230"/>
      <c r="C184" s="232"/>
      <c r="D184" s="202"/>
      <c r="E184" s="167"/>
      <c r="F184" s="298"/>
      <c r="G184" s="167"/>
      <c r="H184" s="441"/>
      <c r="I184" s="167"/>
    </row>
    <row r="185" spans="1:9" ht="12" customHeight="1" hidden="1" outlineLevel="1">
      <c r="A185" s="164" t="s">
        <v>15</v>
      </c>
      <c r="B185" s="165"/>
      <c r="C185" s="174"/>
      <c r="D185" s="168" t="e">
        <f>#REF!+D187</f>
        <v>#REF!</v>
      </c>
      <c r="E185" s="167" t="e">
        <f t="shared" si="13"/>
        <v>#REF!</v>
      </c>
      <c r="F185" s="298" t="e">
        <f>D185+(D185*5)%</f>
        <v>#REF!</v>
      </c>
      <c r="G185" s="167" t="e">
        <f>F185/30.126</f>
        <v>#REF!</v>
      </c>
      <c r="H185" s="441" t="e">
        <f>F185+(F185*5)%</f>
        <v>#REF!</v>
      </c>
      <c r="I185" s="167" t="e">
        <f>H185/30.126</f>
        <v>#REF!</v>
      </c>
    </row>
    <row r="186" spans="1:9" ht="12" customHeight="1" collapsed="1">
      <c r="A186" s="229"/>
      <c r="B186" s="234" t="s">
        <v>12</v>
      </c>
      <c r="C186" s="235" t="s">
        <v>50</v>
      </c>
      <c r="D186" s="73">
        <v>100000</v>
      </c>
      <c r="E186" s="167">
        <f t="shared" si="13"/>
        <v>3319.391887406227</v>
      </c>
      <c r="F186" s="298">
        <f>D186+(D186*5)%</f>
        <v>105000</v>
      </c>
      <c r="G186" s="167">
        <f>F186/30.126</f>
        <v>3485.3614817765383</v>
      </c>
      <c r="H186" s="441">
        <f>F186+(F186*5)%</f>
        <v>110250</v>
      </c>
      <c r="I186" s="167">
        <f>H186/30.126</f>
        <v>3659.629555865365</v>
      </c>
    </row>
    <row r="187" spans="1:9" ht="12" customHeight="1">
      <c r="A187" s="229"/>
      <c r="B187" s="234">
        <v>635006</v>
      </c>
      <c r="C187" s="236" t="s">
        <v>30</v>
      </c>
      <c r="D187" s="73">
        <v>20000</v>
      </c>
      <c r="E187" s="167">
        <f t="shared" si="13"/>
        <v>663.8783774812454</v>
      </c>
      <c r="F187" s="298">
        <f>D187+(D187*5)%</f>
        <v>21000</v>
      </c>
      <c r="G187" s="167">
        <f>F187/30.126</f>
        <v>697.0722963553077</v>
      </c>
      <c r="H187" s="441">
        <f>F187+(F187*5)%</f>
        <v>22050</v>
      </c>
      <c r="I187" s="167">
        <f>H187/30.126</f>
        <v>731.925911173073</v>
      </c>
    </row>
    <row r="188" spans="1:9" ht="12" customHeight="1" outlineLevel="1">
      <c r="A188" s="229"/>
      <c r="B188" s="237">
        <v>635004</v>
      </c>
      <c r="C188" s="235"/>
      <c r="D188" s="73"/>
      <c r="E188" s="167"/>
      <c r="F188" s="298"/>
      <c r="G188" s="167"/>
      <c r="H188" s="441"/>
      <c r="I188" s="167"/>
    </row>
    <row r="189" spans="1:9" ht="12" customHeight="1">
      <c r="A189" s="164" t="s">
        <v>96</v>
      </c>
      <c r="B189" s="178"/>
      <c r="C189" s="179"/>
      <c r="D189" s="426">
        <f>SUM(D191+D192+D196+D195)</f>
        <v>290000</v>
      </c>
      <c r="E189" s="167">
        <f t="shared" si="13"/>
        <v>9626.236473478059</v>
      </c>
      <c r="F189" s="422">
        <f>F191+F192+F195+F196</f>
        <v>300500</v>
      </c>
      <c r="G189" s="167">
        <f>F189/30.126</f>
        <v>9974.772621655713</v>
      </c>
      <c r="H189" s="442">
        <f>H191+H192+H195+H196</f>
        <v>311525</v>
      </c>
      <c r="I189" s="167">
        <v>10342</v>
      </c>
    </row>
    <row r="190" spans="1:9" ht="12" customHeight="1">
      <c r="A190" s="296"/>
      <c r="B190" s="414"/>
      <c r="C190" s="295"/>
      <c r="D190" s="260"/>
      <c r="E190" s="167"/>
      <c r="F190" s="298"/>
      <c r="G190" s="167"/>
      <c r="H190" s="441"/>
      <c r="I190" s="167"/>
    </row>
    <row r="191" spans="1:9" ht="12" customHeight="1">
      <c r="A191" s="233">
        <v>632</v>
      </c>
      <c r="B191" s="234">
        <v>632</v>
      </c>
      <c r="C191" s="236" t="s">
        <v>191</v>
      </c>
      <c r="D191" s="86">
        <v>100000</v>
      </c>
      <c r="E191" s="167">
        <f t="shared" si="13"/>
        <v>3319.391887406227</v>
      </c>
      <c r="F191" s="298">
        <f>D191+(D191*5)%</f>
        <v>105000</v>
      </c>
      <c r="G191" s="167">
        <f>F191/30.126</f>
        <v>3485.3614817765383</v>
      </c>
      <c r="H191" s="441">
        <f>F191+(F191*5)%</f>
        <v>110250</v>
      </c>
      <c r="I191" s="167">
        <f>H191/30.126</f>
        <v>3659.629555865365</v>
      </c>
    </row>
    <row r="192" spans="1:9" ht="12" customHeight="1">
      <c r="A192" s="470">
        <v>635</v>
      </c>
      <c r="B192" s="237">
        <v>635</v>
      </c>
      <c r="C192" s="235" t="s">
        <v>243</v>
      </c>
      <c r="D192" s="73">
        <v>100000</v>
      </c>
      <c r="E192" s="167">
        <f t="shared" si="13"/>
        <v>3319.391887406227</v>
      </c>
      <c r="F192" s="298">
        <f>D192+(D192*5)%</f>
        <v>105000</v>
      </c>
      <c r="G192" s="167">
        <f>F192/30.126</f>
        <v>3485.3614817765383</v>
      </c>
      <c r="H192" s="441">
        <f>F192+(F192*5)%</f>
        <v>110250</v>
      </c>
      <c r="I192" s="167">
        <f>H192/30.126</f>
        <v>3659.629555865365</v>
      </c>
    </row>
    <row r="193" spans="1:9" ht="12" customHeight="1" hidden="1" outlineLevel="1">
      <c r="A193" s="233"/>
      <c r="B193" s="234">
        <v>637</v>
      </c>
      <c r="C193" s="235" t="s">
        <v>116</v>
      </c>
      <c r="D193" s="206">
        <v>9</v>
      </c>
      <c r="E193" s="167">
        <f t="shared" si="13"/>
        <v>0.2987452698665604</v>
      </c>
      <c r="F193" s="298">
        <f>D193+(D193*5)%</f>
        <v>9.45</v>
      </c>
      <c r="G193" s="167">
        <f>F193/30.126</f>
        <v>0.31368253335988844</v>
      </c>
      <c r="H193" s="441">
        <f>F193+(F193*5)%</f>
        <v>9.9225</v>
      </c>
      <c r="I193" s="167">
        <f>H193/30.126</f>
        <v>0.32936666002788284</v>
      </c>
    </row>
    <row r="194" spans="1:9" ht="12" customHeight="1" hidden="1" outlineLevel="1">
      <c r="A194" s="233"/>
      <c r="B194" s="234"/>
      <c r="C194" s="235"/>
      <c r="D194" s="206"/>
      <c r="E194" s="167">
        <f t="shared" si="13"/>
        <v>0</v>
      </c>
      <c r="F194" s="298">
        <f>D194+(D194*5)%</f>
        <v>0</v>
      </c>
      <c r="G194" s="167">
        <f>F194/30.126</f>
        <v>0</v>
      </c>
      <c r="H194" s="441">
        <f>F194+(F194*5)%</f>
        <v>0</v>
      </c>
      <c r="I194" s="167">
        <f>H194/30.126</f>
        <v>0</v>
      </c>
    </row>
    <row r="195" spans="1:9" ht="12" customHeight="1" outlineLevel="1">
      <c r="A195" s="233">
        <v>637</v>
      </c>
      <c r="B195" s="234"/>
      <c r="C195" s="235" t="s">
        <v>186</v>
      </c>
      <c r="D195" s="206">
        <v>10000</v>
      </c>
      <c r="E195" s="167">
        <v>332</v>
      </c>
      <c r="F195" s="298">
        <v>10500</v>
      </c>
      <c r="G195" s="167">
        <v>349</v>
      </c>
      <c r="H195" s="441">
        <v>11025</v>
      </c>
      <c r="I195" s="167">
        <v>366</v>
      </c>
    </row>
    <row r="196" spans="1:9" ht="12" customHeight="1" outlineLevel="1">
      <c r="A196" s="233"/>
      <c r="B196" s="234">
        <v>637</v>
      </c>
      <c r="C196" s="235" t="s">
        <v>278</v>
      </c>
      <c r="D196" s="206">
        <v>80000</v>
      </c>
      <c r="E196" s="167">
        <f t="shared" si="13"/>
        <v>2655.5135099249815</v>
      </c>
      <c r="F196" s="298">
        <v>80000</v>
      </c>
      <c r="G196" s="167">
        <f>F196/30.126</f>
        <v>2655.5135099249815</v>
      </c>
      <c r="H196" s="441">
        <v>80000</v>
      </c>
      <c r="I196" s="167">
        <v>2656</v>
      </c>
    </row>
    <row r="197" spans="1:9" ht="12" customHeight="1" outlineLevel="1">
      <c r="A197" s="347"/>
      <c r="B197" s="71"/>
      <c r="C197" s="383"/>
      <c r="D197" s="206"/>
      <c r="E197" s="167">
        <f t="shared" si="13"/>
        <v>0</v>
      </c>
      <c r="F197" s="298">
        <f>D197+(D197*5)%</f>
        <v>0</v>
      </c>
      <c r="G197" s="167">
        <f>F197/30.126</f>
        <v>0</v>
      </c>
      <c r="H197" s="441">
        <f>F197+(F197*5)%</f>
        <v>0</v>
      </c>
      <c r="I197" s="167">
        <f>H197/30.126</f>
        <v>0</v>
      </c>
    </row>
    <row r="198" spans="1:9" ht="12" customHeight="1" outlineLevel="1">
      <c r="A198" s="164" t="s">
        <v>97</v>
      </c>
      <c r="B198" s="173"/>
      <c r="C198" s="179"/>
      <c r="D198" s="168">
        <f>SUM(D200+D202+D203+D204+D205+D206+D207)</f>
        <v>270000</v>
      </c>
      <c r="E198" s="167">
        <v>8963</v>
      </c>
      <c r="F198" s="167">
        <f>F200+F202+F203+F204+F205+F206+F207</f>
        <v>283500</v>
      </c>
      <c r="G198" s="167">
        <v>9411</v>
      </c>
      <c r="H198" s="440">
        <f>H200+H202+H203+H204+H206+H207+H205</f>
        <v>297675</v>
      </c>
      <c r="I198" s="167">
        <v>9882</v>
      </c>
    </row>
    <row r="199" spans="1:9" ht="12" customHeight="1" outlineLevel="1">
      <c r="A199" s="261"/>
      <c r="B199" s="285"/>
      <c r="C199" s="286"/>
      <c r="D199" s="288"/>
      <c r="E199" s="167"/>
      <c r="F199" s="298"/>
      <c r="G199" s="167"/>
      <c r="H199" s="441"/>
      <c r="I199" s="167"/>
    </row>
    <row r="200" spans="1:9" ht="12" customHeight="1">
      <c r="A200" s="233">
        <v>632</v>
      </c>
      <c r="B200" s="234" t="s">
        <v>12</v>
      </c>
      <c r="C200" s="235" t="s">
        <v>281</v>
      </c>
      <c r="D200" s="207">
        <v>100000</v>
      </c>
      <c r="E200" s="167">
        <f t="shared" si="13"/>
        <v>3319.391887406227</v>
      </c>
      <c r="F200" s="298">
        <f aca="true" t="shared" si="14" ref="F200:F206">D200+(D200*5)%</f>
        <v>105000</v>
      </c>
      <c r="G200" s="167">
        <f aca="true" t="shared" si="15" ref="G200:G206">F200/30.126</f>
        <v>3485.3614817765383</v>
      </c>
      <c r="H200" s="441">
        <f aca="true" t="shared" si="16" ref="H200:H206">F200+(F200*5)%</f>
        <v>110250</v>
      </c>
      <c r="I200" s="167">
        <f aca="true" t="shared" si="17" ref="I200:I206">H200/30.126</f>
        <v>3659.629555865365</v>
      </c>
    </row>
    <row r="201" spans="1:9" ht="12" customHeight="1" hidden="1" outlineLevel="1">
      <c r="A201" s="233"/>
      <c r="B201" s="237">
        <v>632002</v>
      </c>
      <c r="C201" s="235" t="s">
        <v>51</v>
      </c>
      <c r="D201" s="207">
        <v>450</v>
      </c>
      <c r="E201" s="167">
        <f t="shared" si="13"/>
        <v>14.937263493328022</v>
      </c>
      <c r="F201" s="298">
        <f t="shared" si="14"/>
        <v>472.5</v>
      </c>
      <c r="G201" s="167">
        <f t="shared" si="15"/>
        <v>15.684126667994423</v>
      </c>
      <c r="H201" s="441">
        <f t="shared" si="16"/>
        <v>496.125</v>
      </c>
      <c r="I201" s="167">
        <f t="shared" si="17"/>
        <v>16.468333001394143</v>
      </c>
    </row>
    <row r="202" spans="1:9" ht="12" customHeight="1" collapsed="1">
      <c r="A202" s="233">
        <v>633</v>
      </c>
      <c r="B202" s="237">
        <v>633</v>
      </c>
      <c r="C202" s="235" t="s">
        <v>187</v>
      </c>
      <c r="D202" s="207">
        <v>10000</v>
      </c>
      <c r="E202" s="167">
        <f t="shared" si="13"/>
        <v>331.9391887406227</v>
      </c>
      <c r="F202" s="298">
        <f t="shared" si="14"/>
        <v>10500</v>
      </c>
      <c r="G202" s="167">
        <f t="shared" si="15"/>
        <v>348.53614817765384</v>
      </c>
      <c r="H202" s="441">
        <f t="shared" si="16"/>
        <v>11025</v>
      </c>
      <c r="I202" s="167">
        <f t="shared" si="17"/>
        <v>365.9629555865365</v>
      </c>
    </row>
    <row r="203" spans="1:9" ht="12" customHeight="1">
      <c r="A203" s="233">
        <v>634</v>
      </c>
      <c r="B203" s="237">
        <v>634</v>
      </c>
      <c r="C203" s="235" t="s">
        <v>244</v>
      </c>
      <c r="D203" s="207">
        <v>50000</v>
      </c>
      <c r="E203" s="167">
        <f t="shared" si="13"/>
        <v>1659.6959437031135</v>
      </c>
      <c r="F203" s="298">
        <f t="shared" si="14"/>
        <v>52500</v>
      </c>
      <c r="G203" s="167">
        <f t="shared" si="15"/>
        <v>1742.6807408882692</v>
      </c>
      <c r="H203" s="441">
        <f t="shared" si="16"/>
        <v>55125</v>
      </c>
      <c r="I203" s="167">
        <f t="shared" si="17"/>
        <v>1829.8147779326825</v>
      </c>
    </row>
    <row r="204" spans="1:9" ht="12" customHeight="1">
      <c r="A204" s="469">
        <v>635</v>
      </c>
      <c r="B204" s="234">
        <v>635</v>
      </c>
      <c r="C204" s="236" t="s">
        <v>189</v>
      </c>
      <c r="D204" s="86">
        <v>20000</v>
      </c>
      <c r="E204" s="167">
        <f t="shared" si="13"/>
        <v>663.8783774812454</v>
      </c>
      <c r="F204" s="298">
        <f t="shared" si="14"/>
        <v>21000</v>
      </c>
      <c r="G204" s="167">
        <f t="shared" si="15"/>
        <v>697.0722963553077</v>
      </c>
      <c r="H204" s="441">
        <f t="shared" si="16"/>
        <v>22050</v>
      </c>
      <c r="I204" s="167">
        <f t="shared" si="17"/>
        <v>731.925911173073</v>
      </c>
    </row>
    <row r="205" spans="1:9" ht="12" customHeight="1">
      <c r="A205" s="469">
        <v>642</v>
      </c>
      <c r="B205" s="237">
        <v>635006</v>
      </c>
      <c r="C205" s="235" t="s">
        <v>245</v>
      </c>
      <c r="D205" s="73">
        <v>80000</v>
      </c>
      <c r="E205" s="167">
        <f t="shared" si="13"/>
        <v>2655.5135099249815</v>
      </c>
      <c r="F205" s="298">
        <f t="shared" si="14"/>
        <v>84000</v>
      </c>
      <c r="G205" s="167">
        <f t="shared" si="15"/>
        <v>2788.2891854212307</v>
      </c>
      <c r="H205" s="441">
        <f t="shared" si="16"/>
        <v>88200</v>
      </c>
      <c r="I205" s="167">
        <f t="shared" si="17"/>
        <v>2927.703644692292</v>
      </c>
    </row>
    <row r="206" spans="1:9" ht="12" customHeight="1">
      <c r="A206" s="233">
        <v>642</v>
      </c>
      <c r="B206" s="237">
        <v>637</v>
      </c>
      <c r="C206" s="235" t="s">
        <v>246</v>
      </c>
      <c r="D206" s="73">
        <v>10000</v>
      </c>
      <c r="E206" s="167">
        <f t="shared" si="13"/>
        <v>331.9391887406227</v>
      </c>
      <c r="F206" s="298">
        <f t="shared" si="14"/>
        <v>10500</v>
      </c>
      <c r="G206" s="167">
        <f t="shared" si="15"/>
        <v>348.53614817765384</v>
      </c>
      <c r="H206" s="441">
        <f t="shared" si="16"/>
        <v>11025</v>
      </c>
      <c r="I206" s="167">
        <f t="shared" si="17"/>
        <v>365.9629555865365</v>
      </c>
    </row>
    <row r="207" spans="1:9" ht="12" customHeight="1" hidden="1">
      <c r="A207" s="233"/>
      <c r="B207" s="237">
        <v>642</v>
      </c>
      <c r="C207" s="235"/>
      <c r="D207" s="73"/>
      <c r="E207" s="167"/>
      <c r="F207" s="298"/>
      <c r="G207" s="167"/>
      <c r="H207" s="441"/>
      <c r="I207" s="167"/>
    </row>
    <row r="208" spans="1:9" ht="12" customHeight="1">
      <c r="A208" s="233"/>
      <c r="B208" s="237"/>
      <c r="C208" s="235"/>
      <c r="D208" s="73"/>
      <c r="E208" s="167"/>
      <c r="F208" s="298"/>
      <c r="G208" s="167"/>
      <c r="H208" s="441"/>
      <c r="I208" s="167"/>
    </row>
    <row r="209" spans="1:9" ht="12" customHeight="1">
      <c r="A209" s="533" t="s">
        <v>118</v>
      </c>
      <c r="B209" s="534"/>
      <c r="C209" s="535"/>
      <c r="D209" s="208">
        <f>SUM(D210:D217)</f>
        <v>270000</v>
      </c>
      <c r="E209" s="167">
        <f t="shared" si="13"/>
        <v>8962.358095996813</v>
      </c>
      <c r="F209" s="167">
        <v>270000</v>
      </c>
      <c r="G209" s="167">
        <f>F209/30.126</f>
        <v>8962.358095996813</v>
      </c>
      <c r="H209" s="440">
        <v>270000</v>
      </c>
      <c r="I209" s="167">
        <v>8962</v>
      </c>
    </row>
    <row r="210" spans="1:9" ht="12" customHeight="1">
      <c r="A210" s="233"/>
      <c r="B210" s="237"/>
      <c r="C210" s="235" t="s">
        <v>247</v>
      </c>
      <c r="D210" s="73"/>
      <c r="E210" s="167"/>
      <c r="F210" s="298"/>
      <c r="G210" s="167"/>
      <c r="H210" s="441"/>
      <c r="I210" s="167"/>
    </row>
    <row r="211" spans="1:9" ht="12" customHeight="1" hidden="1">
      <c r="A211" s="233"/>
      <c r="B211" s="237">
        <v>611</v>
      </c>
      <c r="C211" s="235"/>
      <c r="D211" s="73"/>
      <c r="E211" s="167"/>
      <c r="F211" s="298"/>
      <c r="G211" s="167"/>
      <c r="H211" s="441"/>
      <c r="I211" s="167"/>
    </row>
    <row r="212" spans="1:9" ht="12" customHeight="1" hidden="1">
      <c r="A212" s="233"/>
      <c r="B212" s="237">
        <v>620</v>
      </c>
      <c r="C212" s="235"/>
      <c r="D212" s="73"/>
      <c r="E212" s="167"/>
      <c r="F212" s="298"/>
      <c r="G212" s="167"/>
      <c r="H212" s="441"/>
      <c r="I212" s="167"/>
    </row>
    <row r="213" spans="1:9" ht="12" customHeight="1" hidden="1">
      <c r="A213" s="233"/>
      <c r="B213" s="237">
        <v>631</v>
      </c>
      <c r="C213" s="235"/>
      <c r="D213" s="73"/>
      <c r="E213" s="167"/>
      <c r="F213" s="298"/>
      <c r="G213" s="167"/>
      <c r="H213" s="441"/>
      <c r="I213" s="167"/>
    </row>
    <row r="214" spans="1:9" ht="12" customHeight="1" hidden="1">
      <c r="A214" s="233"/>
      <c r="B214" s="237">
        <v>632</v>
      </c>
      <c r="C214" s="235"/>
      <c r="D214" s="73"/>
      <c r="E214" s="167"/>
      <c r="F214" s="298"/>
      <c r="G214" s="167"/>
      <c r="H214" s="441"/>
      <c r="I214" s="167"/>
    </row>
    <row r="215" spans="1:9" ht="12" customHeight="1" hidden="1">
      <c r="A215" s="233"/>
      <c r="B215" s="237">
        <v>633</v>
      </c>
      <c r="C215" s="235"/>
      <c r="D215" s="73"/>
      <c r="E215" s="167"/>
      <c r="F215" s="298"/>
      <c r="G215" s="167"/>
      <c r="H215" s="441"/>
      <c r="I215" s="167"/>
    </row>
    <row r="216" spans="1:9" ht="12" customHeight="1">
      <c r="A216" s="233"/>
      <c r="B216" s="237">
        <v>635</v>
      </c>
      <c r="C216" s="235" t="s">
        <v>282</v>
      </c>
      <c r="D216" s="73">
        <v>270000</v>
      </c>
      <c r="E216" s="167">
        <f t="shared" si="13"/>
        <v>8962.358095996813</v>
      </c>
      <c r="F216" s="298">
        <v>270000</v>
      </c>
      <c r="G216" s="167">
        <f>F216/30.126</f>
        <v>8962.358095996813</v>
      </c>
      <c r="H216" s="441">
        <v>270000</v>
      </c>
      <c r="I216" s="167">
        <f>H216/30.126</f>
        <v>8962.358095996813</v>
      </c>
    </row>
    <row r="217" spans="1:9" ht="12" customHeight="1" hidden="1">
      <c r="A217" s="233"/>
      <c r="B217" s="237">
        <v>637</v>
      </c>
      <c r="C217" s="235"/>
      <c r="D217" s="73"/>
      <c r="E217" s="167"/>
      <c r="F217" s="298"/>
      <c r="G217" s="167"/>
      <c r="H217" s="441"/>
      <c r="I217" s="167"/>
    </row>
    <row r="218" spans="1:9" ht="12" customHeight="1">
      <c r="A218" s="233"/>
      <c r="B218" s="237"/>
      <c r="C218" s="235"/>
      <c r="D218" s="73"/>
      <c r="E218" s="167"/>
      <c r="F218" s="298">
        <f>D218+(D218*5)%</f>
        <v>0</v>
      </c>
      <c r="G218" s="167">
        <f aca="true" t="shared" si="18" ref="G218:G326">F218/30.126</f>
        <v>0</v>
      </c>
      <c r="H218" s="441">
        <f aca="true" t="shared" si="19" ref="H218:H235">F218+(F218*5)%</f>
        <v>0</v>
      </c>
      <c r="I218" s="167">
        <f aca="true" t="shared" si="20" ref="I218:I326">H218/30.126</f>
        <v>0</v>
      </c>
    </row>
    <row r="219" spans="1:9" ht="12" customHeight="1">
      <c r="A219" s="542" t="s">
        <v>121</v>
      </c>
      <c r="B219" s="543"/>
      <c r="C219" s="544"/>
      <c r="D219" s="390">
        <f>SUM(D221)</f>
        <v>5000</v>
      </c>
      <c r="E219" s="167">
        <f>D219/30.126</f>
        <v>165.96959437031134</v>
      </c>
      <c r="F219" s="422">
        <f>D219+(D219*5)%</f>
        <v>5250</v>
      </c>
      <c r="G219" s="167">
        <f t="shared" si="18"/>
        <v>174.26807408882692</v>
      </c>
      <c r="H219" s="442">
        <f t="shared" si="19"/>
        <v>5512.5</v>
      </c>
      <c r="I219" s="167">
        <f t="shared" si="20"/>
        <v>182.98147779326825</v>
      </c>
    </row>
    <row r="220" spans="1:9" ht="12" customHeight="1">
      <c r="A220" s="233"/>
      <c r="B220" s="237"/>
      <c r="C220" s="235"/>
      <c r="D220" s="73"/>
      <c r="E220" s="167"/>
      <c r="F220" s="298"/>
      <c r="G220" s="167"/>
      <c r="H220" s="441"/>
      <c r="I220" s="167"/>
    </row>
    <row r="221" spans="1:9" ht="12" customHeight="1">
      <c r="A221" s="233"/>
      <c r="B221" s="237">
        <v>633</v>
      </c>
      <c r="C221" s="235" t="s">
        <v>122</v>
      </c>
      <c r="D221" s="73">
        <v>5000</v>
      </c>
      <c r="E221" s="167">
        <f>D221/30.126</f>
        <v>165.96959437031134</v>
      </c>
      <c r="F221" s="298">
        <f>D221+(D221*5)%</f>
        <v>5250</v>
      </c>
      <c r="G221" s="167">
        <f t="shared" si="18"/>
        <v>174.26807408882692</v>
      </c>
      <c r="H221" s="441">
        <f t="shared" si="19"/>
        <v>5512.5</v>
      </c>
      <c r="I221" s="167">
        <f t="shared" si="20"/>
        <v>182.98147779326825</v>
      </c>
    </row>
    <row r="222" spans="1:9" ht="12" customHeight="1" hidden="1" outlineLevel="1">
      <c r="A222" s="233"/>
      <c r="B222" s="237">
        <v>637</v>
      </c>
      <c r="C222" s="235"/>
      <c r="D222" s="73"/>
      <c r="E222" s="167"/>
      <c r="F222" s="298"/>
      <c r="G222" s="167"/>
      <c r="H222" s="441"/>
      <c r="I222" s="167"/>
    </row>
    <row r="223" spans="1:9" ht="12" customHeight="1" collapsed="1">
      <c r="A223" s="233"/>
      <c r="B223" s="237"/>
      <c r="C223" s="235"/>
      <c r="D223" s="73"/>
      <c r="E223" s="167"/>
      <c r="F223" s="298"/>
      <c r="G223" s="167"/>
      <c r="H223" s="441"/>
      <c r="I223" s="167"/>
    </row>
    <row r="224" spans="1:9" ht="12.75" customHeight="1">
      <c r="A224" s="164" t="s">
        <v>83</v>
      </c>
      <c r="B224" s="171"/>
      <c r="C224" s="180"/>
      <c r="D224" s="418">
        <f>SUM(D226+D227+D228+D229+D231+D232+D233)</f>
        <v>160000</v>
      </c>
      <c r="E224" s="167">
        <f>D224/30.126</f>
        <v>5311.027019849963</v>
      </c>
      <c r="F224" s="422">
        <f>D224+(D224*5)%</f>
        <v>168000</v>
      </c>
      <c r="G224" s="167">
        <f t="shared" si="18"/>
        <v>5576.5783708424615</v>
      </c>
      <c r="H224" s="442">
        <v>170889</v>
      </c>
      <c r="I224" s="167">
        <v>5673</v>
      </c>
    </row>
    <row r="225" spans="1:9" ht="12.75" customHeight="1">
      <c r="A225" s="261"/>
      <c r="B225" s="292"/>
      <c r="C225" s="291"/>
      <c r="D225" s="287"/>
      <c r="E225" s="167"/>
      <c r="F225" s="298"/>
      <c r="G225" s="167"/>
      <c r="H225" s="441"/>
      <c r="I225" s="167"/>
    </row>
    <row r="226" spans="1:9" ht="12" customHeight="1" outlineLevel="1">
      <c r="A226" s="233"/>
      <c r="B226" s="234">
        <v>637</v>
      </c>
      <c r="C226" s="235" t="s">
        <v>248</v>
      </c>
      <c r="D226" s="73">
        <v>100000</v>
      </c>
      <c r="E226" s="167">
        <f>D226/30.126</f>
        <v>3319.391887406227</v>
      </c>
      <c r="F226" s="298">
        <f>D226+(D226*5)%</f>
        <v>105000</v>
      </c>
      <c r="G226" s="167">
        <f t="shared" si="18"/>
        <v>3485.3614817765383</v>
      </c>
      <c r="H226" s="441">
        <f t="shared" si="19"/>
        <v>110250</v>
      </c>
      <c r="I226" s="167">
        <f t="shared" si="20"/>
        <v>3659.629555865365</v>
      </c>
    </row>
    <row r="227" spans="1:9" ht="12" customHeight="1" outlineLevel="1">
      <c r="A227" s="233"/>
      <c r="B227" s="234"/>
      <c r="C227" s="235" t="s">
        <v>283</v>
      </c>
      <c r="D227" s="73">
        <v>10000</v>
      </c>
      <c r="E227" s="167">
        <f>D227/30.126</f>
        <v>331.9391887406227</v>
      </c>
      <c r="F227" s="298">
        <f>D227+(D227*5)%</f>
        <v>10500</v>
      </c>
      <c r="G227" s="167">
        <f t="shared" si="18"/>
        <v>348.53614817765384</v>
      </c>
      <c r="H227" s="441">
        <f t="shared" si="19"/>
        <v>11025</v>
      </c>
      <c r="I227" s="167">
        <f t="shared" si="20"/>
        <v>365.9629555865365</v>
      </c>
    </row>
    <row r="228" spans="1:9" ht="12" customHeight="1" outlineLevel="1">
      <c r="A228" s="233"/>
      <c r="B228" s="234"/>
      <c r="C228" s="235" t="s">
        <v>252</v>
      </c>
      <c r="D228" s="73">
        <v>15000</v>
      </c>
      <c r="E228" s="167">
        <f>D228/30.126</f>
        <v>497.90878311093405</v>
      </c>
      <c r="F228" s="298">
        <f>D228+(D228*5)%</f>
        <v>15750</v>
      </c>
      <c r="G228" s="167">
        <f t="shared" si="18"/>
        <v>522.8042222664808</v>
      </c>
      <c r="H228" s="441">
        <f t="shared" si="19"/>
        <v>16537.5</v>
      </c>
      <c r="I228" s="167">
        <f t="shared" si="20"/>
        <v>548.9444333798048</v>
      </c>
    </row>
    <row r="229" spans="1:9" ht="12" customHeight="1" hidden="1">
      <c r="A229" s="233"/>
      <c r="B229" s="234">
        <v>637</v>
      </c>
      <c r="C229" s="235"/>
      <c r="D229" s="73"/>
      <c r="E229" s="167"/>
      <c r="F229" s="298"/>
      <c r="G229" s="167"/>
      <c r="H229" s="441"/>
      <c r="I229" s="167"/>
    </row>
    <row r="230" spans="1:9" ht="12" customHeight="1" hidden="1" outlineLevel="1">
      <c r="A230" s="177" t="s">
        <v>16</v>
      </c>
      <c r="B230" s="240"/>
      <c r="C230" s="241"/>
      <c r="D230" s="172" t="e">
        <f>#REF!+D233</f>
        <v>#REF!</v>
      </c>
      <c r="E230" s="167" t="e">
        <f aca="true" t="shared" si="21" ref="E230:E235">D230/30.126</f>
        <v>#REF!</v>
      </c>
      <c r="F230" s="298" t="e">
        <f aca="true" t="shared" si="22" ref="F230:F235">D230+(D230*5)%</f>
        <v>#REF!</v>
      </c>
      <c r="G230" s="167" t="e">
        <f t="shared" si="18"/>
        <v>#REF!</v>
      </c>
      <c r="H230" s="441" t="e">
        <f t="shared" si="19"/>
        <v>#REF!</v>
      </c>
      <c r="I230" s="167" t="e">
        <f t="shared" si="20"/>
        <v>#REF!</v>
      </c>
    </row>
    <row r="231" spans="1:9" ht="12" customHeight="1" collapsed="1">
      <c r="A231" s="229"/>
      <c r="B231" s="237">
        <v>633</v>
      </c>
      <c r="C231" s="235" t="s">
        <v>249</v>
      </c>
      <c r="D231" s="73">
        <v>5000</v>
      </c>
      <c r="E231" s="167">
        <f t="shared" si="21"/>
        <v>165.96959437031134</v>
      </c>
      <c r="F231" s="298">
        <f t="shared" si="22"/>
        <v>5250</v>
      </c>
      <c r="G231" s="167">
        <f t="shared" si="18"/>
        <v>174.26807408882692</v>
      </c>
      <c r="H231" s="441">
        <f t="shared" si="19"/>
        <v>5512.5</v>
      </c>
      <c r="I231" s="167">
        <f t="shared" si="20"/>
        <v>182.98147779326825</v>
      </c>
    </row>
    <row r="232" spans="1:9" ht="12" customHeight="1">
      <c r="A232" s="229"/>
      <c r="B232" s="237"/>
      <c r="C232" s="235" t="s">
        <v>251</v>
      </c>
      <c r="D232" s="73">
        <v>25000</v>
      </c>
      <c r="E232" s="167">
        <f t="shared" si="21"/>
        <v>829.8479718515567</v>
      </c>
      <c r="F232" s="298">
        <f t="shared" si="22"/>
        <v>26250</v>
      </c>
      <c r="G232" s="167">
        <f t="shared" si="18"/>
        <v>871.3403704441346</v>
      </c>
      <c r="H232" s="441">
        <f t="shared" si="19"/>
        <v>27562.5</v>
      </c>
      <c r="I232" s="167">
        <f t="shared" si="20"/>
        <v>914.9073889663413</v>
      </c>
    </row>
    <row r="233" spans="1:9" ht="12" customHeight="1">
      <c r="A233" s="229"/>
      <c r="B233" s="234">
        <v>635</v>
      </c>
      <c r="C233" s="236" t="s">
        <v>250</v>
      </c>
      <c r="D233" s="86">
        <v>5000</v>
      </c>
      <c r="E233" s="167">
        <f t="shared" si="21"/>
        <v>165.96959437031134</v>
      </c>
      <c r="F233" s="298">
        <f t="shared" si="22"/>
        <v>5250</v>
      </c>
      <c r="G233" s="167">
        <f t="shared" si="18"/>
        <v>174.26807408882692</v>
      </c>
      <c r="H233" s="441">
        <f t="shared" si="19"/>
        <v>5512.5</v>
      </c>
      <c r="I233" s="167">
        <f t="shared" si="20"/>
        <v>182.98147779326825</v>
      </c>
    </row>
    <row r="234" spans="1:9" ht="12" customHeight="1" hidden="1" outlineLevel="1">
      <c r="A234" s="69"/>
      <c r="B234" s="58">
        <v>635006</v>
      </c>
      <c r="C234" s="59" t="s">
        <v>64</v>
      </c>
      <c r="D234" s="87">
        <v>30</v>
      </c>
      <c r="E234" s="167">
        <f t="shared" si="21"/>
        <v>0.9958175662218681</v>
      </c>
      <c r="F234" s="298">
        <f t="shared" si="22"/>
        <v>31.5</v>
      </c>
      <c r="G234" s="167">
        <f t="shared" si="18"/>
        <v>1.0456084445329614</v>
      </c>
      <c r="H234" s="441">
        <f t="shared" si="19"/>
        <v>33.075</v>
      </c>
      <c r="I234" s="167">
        <f t="shared" si="20"/>
        <v>1.0978888667596096</v>
      </c>
    </row>
    <row r="235" spans="1:9" ht="12" customHeight="1" hidden="1" outlineLevel="1">
      <c r="A235" s="69"/>
      <c r="B235" s="70"/>
      <c r="C235" s="59"/>
      <c r="D235" s="85"/>
      <c r="E235" s="167">
        <f t="shared" si="21"/>
        <v>0</v>
      </c>
      <c r="F235" s="298">
        <f t="shared" si="22"/>
        <v>0</v>
      </c>
      <c r="G235" s="167">
        <f t="shared" si="18"/>
        <v>0</v>
      </c>
      <c r="H235" s="441">
        <f t="shared" si="19"/>
        <v>0</v>
      </c>
      <c r="I235" s="167">
        <f t="shared" si="20"/>
        <v>0</v>
      </c>
    </row>
    <row r="236" spans="1:9" ht="12" customHeight="1" outlineLevel="1">
      <c r="A236" s="69"/>
      <c r="B236" s="70"/>
      <c r="C236" s="59"/>
      <c r="D236" s="85"/>
      <c r="E236" s="167"/>
      <c r="F236" s="298"/>
      <c r="G236" s="167"/>
      <c r="H236" s="441"/>
      <c r="I236" s="167"/>
    </row>
    <row r="237" spans="1:9" ht="12" customHeight="1" outlineLevel="1">
      <c r="A237" s="471"/>
      <c r="B237" s="178"/>
      <c r="C237" s="472" t="s">
        <v>253</v>
      </c>
      <c r="D237" s="172">
        <f>SUM(D240)</f>
        <v>10000</v>
      </c>
      <c r="E237" s="167">
        <f>D237/30.126</f>
        <v>331.9391887406227</v>
      </c>
      <c r="F237" s="167">
        <f>D237+(D237*5)%</f>
        <v>10500</v>
      </c>
      <c r="G237" s="167">
        <f t="shared" si="18"/>
        <v>348.53614817765384</v>
      </c>
      <c r="H237" s="440">
        <f>F237+(F237*5)%</f>
        <v>11025</v>
      </c>
      <c r="I237" s="167">
        <f t="shared" si="20"/>
        <v>365.9629555865365</v>
      </c>
    </row>
    <row r="238" spans="1:9" ht="12" customHeight="1" outlineLevel="1">
      <c r="A238" s="75"/>
      <c r="B238" s="71">
        <v>632</v>
      </c>
      <c r="C238" s="72"/>
      <c r="D238" s="86"/>
      <c r="E238" s="167"/>
      <c r="F238" s="298"/>
      <c r="G238" s="167"/>
      <c r="H238" s="441"/>
      <c r="I238" s="167"/>
    </row>
    <row r="239" spans="1:9" ht="12" customHeight="1" hidden="1" outlineLevel="1">
      <c r="A239" s="229"/>
      <c r="B239" s="234" t="s">
        <v>12</v>
      </c>
      <c r="C239" s="235"/>
      <c r="D239" s="206"/>
      <c r="E239" s="167"/>
      <c r="F239" s="298"/>
      <c r="G239" s="167"/>
      <c r="H239" s="441"/>
      <c r="I239" s="167"/>
    </row>
    <row r="240" spans="1:9" ht="12" customHeight="1" outlineLevel="1">
      <c r="A240" s="229"/>
      <c r="B240" s="234">
        <v>635</v>
      </c>
      <c r="C240" s="236" t="s">
        <v>254</v>
      </c>
      <c r="D240" s="85">
        <v>10000</v>
      </c>
      <c r="E240" s="167">
        <f>D240/30.126</f>
        <v>331.9391887406227</v>
      </c>
      <c r="F240" s="298">
        <f>D240+(D240*5)%</f>
        <v>10500</v>
      </c>
      <c r="G240" s="167">
        <f t="shared" si="18"/>
        <v>348.53614817765384</v>
      </c>
      <c r="H240" s="441">
        <f>F240+(F240*5)%</f>
        <v>11025</v>
      </c>
      <c r="I240" s="167">
        <f t="shared" si="20"/>
        <v>365.9629555865365</v>
      </c>
    </row>
    <row r="241" spans="1:9" ht="12" customHeight="1" hidden="1" outlineLevel="1">
      <c r="A241" s="229"/>
      <c r="B241" s="237"/>
      <c r="C241" s="235"/>
      <c r="D241" s="206"/>
      <c r="E241" s="167"/>
      <c r="F241" s="298"/>
      <c r="G241" s="167"/>
      <c r="H241" s="441"/>
      <c r="I241" s="167"/>
    </row>
    <row r="242" spans="1:9" ht="12" customHeight="1" hidden="1" outlineLevel="1">
      <c r="A242" s="229"/>
      <c r="B242" s="234"/>
      <c r="C242" s="236"/>
      <c r="D242" s="86"/>
      <c r="E242" s="167"/>
      <c r="F242" s="298"/>
      <c r="G242" s="167"/>
      <c r="H242" s="441"/>
      <c r="I242" s="167"/>
    </row>
    <row r="243" spans="1:9" ht="12" customHeight="1" hidden="1" outlineLevel="1">
      <c r="A243" s="229"/>
      <c r="B243" s="405"/>
      <c r="C243" s="391"/>
      <c r="D243" s="85"/>
      <c r="E243" s="167"/>
      <c r="F243" s="298"/>
      <c r="G243" s="167"/>
      <c r="H243" s="441"/>
      <c r="I243" s="167"/>
    </row>
    <row r="244" spans="1:9" ht="12" customHeight="1" hidden="1" outlineLevel="1">
      <c r="A244" s="69"/>
      <c r="B244" s="70"/>
      <c r="C244" s="59"/>
      <c r="D244" s="85"/>
      <c r="E244" s="167"/>
      <c r="F244" s="298"/>
      <c r="G244" s="167"/>
      <c r="H244" s="441"/>
      <c r="I244" s="167"/>
    </row>
    <row r="245" spans="1:9" ht="12" customHeight="1" outlineLevel="1">
      <c r="A245" s="69"/>
      <c r="B245" s="70"/>
      <c r="C245" s="59"/>
      <c r="D245" s="85"/>
      <c r="E245" s="167"/>
      <c r="F245" s="298"/>
      <c r="G245" s="167"/>
      <c r="H245" s="441"/>
      <c r="I245" s="167"/>
    </row>
    <row r="246" spans="1:9" ht="12" customHeight="1">
      <c r="A246" s="164" t="s">
        <v>84</v>
      </c>
      <c r="B246" s="178"/>
      <c r="C246" s="179"/>
      <c r="D246" s="172">
        <f>SUM(D248:D254)</f>
        <v>355000</v>
      </c>
      <c r="E246" s="167">
        <v>10789</v>
      </c>
      <c r="F246" s="167">
        <f aca="true" t="shared" si="23" ref="F246:F251">D246+(D246*5)%</f>
        <v>372750</v>
      </c>
      <c r="G246" s="167">
        <v>11329</v>
      </c>
      <c r="H246" s="440">
        <f aca="true" t="shared" si="24" ref="H246:H255">F246+(F246*5)%</f>
        <v>391387.5</v>
      </c>
      <c r="I246" s="167">
        <f t="shared" si="20"/>
        <v>12991.684923322047</v>
      </c>
    </row>
    <row r="247" spans="1:9" ht="12" customHeight="1" hidden="1" outlineLevel="1">
      <c r="A247" s="75"/>
      <c r="B247" s="71">
        <v>632</v>
      </c>
      <c r="C247" s="72" t="s">
        <v>131</v>
      </c>
      <c r="D247" s="86">
        <v>13</v>
      </c>
      <c r="E247" s="167">
        <f>D247/30.126</f>
        <v>0.4315209453628095</v>
      </c>
      <c r="F247" s="298">
        <f t="shared" si="23"/>
        <v>13.65</v>
      </c>
      <c r="G247" s="167">
        <f t="shared" si="18"/>
        <v>0.45309699263095</v>
      </c>
      <c r="H247" s="441">
        <f t="shared" si="24"/>
        <v>14.3325</v>
      </c>
      <c r="I247" s="167">
        <f t="shared" si="20"/>
        <v>0.4757518422624975</v>
      </c>
    </row>
    <row r="248" spans="1:11" ht="14.25" customHeight="1" collapsed="1">
      <c r="A248" s="229"/>
      <c r="B248" s="234" t="s">
        <v>12</v>
      </c>
      <c r="C248" s="235" t="s">
        <v>303</v>
      </c>
      <c r="D248" s="206">
        <v>10000</v>
      </c>
      <c r="E248" s="167">
        <f>D248/30.126</f>
        <v>331.9391887406227</v>
      </c>
      <c r="F248" s="298">
        <f t="shared" si="23"/>
        <v>10500</v>
      </c>
      <c r="G248" s="167">
        <f t="shared" si="18"/>
        <v>348.53614817765384</v>
      </c>
      <c r="H248" s="441">
        <f t="shared" si="24"/>
        <v>11025</v>
      </c>
      <c r="I248" s="167">
        <f t="shared" si="20"/>
        <v>365.9629555865365</v>
      </c>
      <c r="J248" s="76"/>
      <c r="K248" s="76"/>
    </row>
    <row r="249" spans="1:9" ht="12" customHeight="1" outlineLevel="1">
      <c r="A249" s="229"/>
      <c r="B249" s="234">
        <v>635</v>
      </c>
      <c r="C249" s="236" t="s">
        <v>132</v>
      </c>
      <c r="D249" s="85">
        <v>10000</v>
      </c>
      <c r="E249" s="167">
        <f>D249/30.126</f>
        <v>331.9391887406227</v>
      </c>
      <c r="F249" s="298">
        <f t="shared" si="23"/>
        <v>10500</v>
      </c>
      <c r="G249" s="167">
        <f t="shared" si="18"/>
        <v>348.53614817765384</v>
      </c>
      <c r="H249" s="441">
        <f t="shared" si="24"/>
        <v>11025</v>
      </c>
      <c r="I249" s="167">
        <f t="shared" si="20"/>
        <v>365.9629555865365</v>
      </c>
    </row>
    <row r="250" spans="1:10" ht="12" customHeight="1" outlineLevel="1">
      <c r="A250" s="229"/>
      <c r="B250" s="237">
        <v>635006</v>
      </c>
      <c r="C250" s="235" t="s">
        <v>196</v>
      </c>
      <c r="D250" s="206">
        <v>20000</v>
      </c>
      <c r="E250" s="167">
        <f>D250/30.126</f>
        <v>663.8783774812454</v>
      </c>
      <c r="F250" s="298">
        <f t="shared" si="23"/>
        <v>21000</v>
      </c>
      <c r="G250" s="167">
        <f t="shared" si="18"/>
        <v>697.0722963553077</v>
      </c>
      <c r="H250" s="441">
        <f t="shared" si="24"/>
        <v>22050</v>
      </c>
      <c r="I250" s="167">
        <f t="shared" si="20"/>
        <v>731.925911173073</v>
      </c>
      <c r="J250" s="76"/>
    </row>
    <row r="251" spans="1:9" ht="12" customHeight="1" outlineLevel="1">
      <c r="A251" s="229"/>
      <c r="B251" s="234">
        <v>642</v>
      </c>
      <c r="C251" s="236" t="s">
        <v>255</v>
      </c>
      <c r="D251" s="86">
        <v>50000</v>
      </c>
      <c r="E251" s="167">
        <f>D251/30.126</f>
        <v>1659.6959437031135</v>
      </c>
      <c r="F251" s="298">
        <f t="shared" si="23"/>
        <v>52500</v>
      </c>
      <c r="G251" s="167">
        <f t="shared" si="18"/>
        <v>1742.6807408882692</v>
      </c>
      <c r="H251" s="441">
        <f t="shared" si="24"/>
        <v>55125</v>
      </c>
      <c r="I251" s="167">
        <f t="shared" si="20"/>
        <v>1829.8147779326825</v>
      </c>
    </row>
    <row r="252" spans="1:9" ht="12" customHeight="1" outlineLevel="1">
      <c r="A252" s="229"/>
      <c r="B252" s="234"/>
      <c r="C252" s="236" t="s">
        <v>284</v>
      </c>
      <c r="D252" s="86">
        <v>225000</v>
      </c>
      <c r="E252" s="167">
        <f>SUM(D252/30.126)</f>
        <v>7468.631746664011</v>
      </c>
      <c r="F252" s="298">
        <f>SUM(D252+(D252*5)%)</f>
        <v>236250</v>
      </c>
      <c r="G252" s="167">
        <f t="shared" si="18"/>
        <v>7842.063333997211</v>
      </c>
      <c r="H252" s="441">
        <f t="shared" si="24"/>
        <v>248062.5</v>
      </c>
      <c r="I252" s="167">
        <f t="shared" si="20"/>
        <v>8234.166500697072</v>
      </c>
    </row>
    <row r="253" spans="1:9" ht="12" customHeight="1" outlineLevel="1">
      <c r="A253" s="229"/>
      <c r="B253" s="234"/>
      <c r="C253" s="236" t="s">
        <v>302</v>
      </c>
      <c r="D253" s="86">
        <v>30000</v>
      </c>
      <c r="E253" s="167">
        <f>SUM(D253/30.126)</f>
        <v>995.8175662218681</v>
      </c>
      <c r="F253" s="298">
        <f>SUM(D253+(D253*5)%)</f>
        <v>31500</v>
      </c>
      <c r="G253" s="167">
        <f t="shared" si="18"/>
        <v>1045.6084445329616</v>
      </c>
      <c r="H253" s="441">
        <f t="shared" si="24"/>
        <v>33075</v>
      </c>
      <c r="I253" s="167">
        <f t="shared" si="20"/>
        <v>1097.8888667596095</v>
      </c>
    </row>
    <row r="254" spans="1:9" ht="12" customHeight="1">
      <c r="A254" s="229"/>
      <c r="B254" s="405">
        <v>642</v>
      </c>
      <c r="C254" s="391" t="s">
        <v>256</v>
      </c>
      <c r="D254" s="85">
        <v>10000</v>
      </c>
      <c r="E254" s="167">
        <f>D254/30.126</f>
        <v>331.9391887406227</v>
      </c>
      <c r="F254" s="298">
        <f>D254+(D254*5)%</f>
        <v>10500</v>
      </c>
      <c r="G254" s="167">
        <f t="shared" si="18"/>
        <v>348.53614817765384</v>
      </c>
      <c r="H254" s="441">
        <f t="shared" si="24"/>
        <v>11025</v>
      </c>
      <c r="I254" s="167">
        <f t="shared" si="20"/>
        <v>365.9629555865365</v>
      </c>
    </row>
    <row r="255" spans="1:9" ht="12" customHeight="1" hidden="1" outlineLevel="1">
      <c r="A255" s="229"/>
      <c r="B255" s="230"/>
      <c r="C255" s="232"/>
      <c r="D255" s="86"/>
      <c r="E255" s="167">
        <f>D255/30.126</f>
        <v>0</v>
      </c>
      <c r="F255" s="298">
        <f>D255+(D255*5)%</f>
        <v>0</v>
      </c>
      <c r="G255" s="167">
        <f t="shared" si="18"/>
        <v>0</v>
      </c>
      <c r="H255" s="441">
        <f t="shared" si="24"/>
        <v>0</v>
      </c>
      <c r="I255" s="167">
        <f t="shared" si="20"/>
        <v>0</v>
      </c>
    </row>
    <row r="256" spans="1:9" ht="12" customHeight="1" outlineLevel="1">
      <c r="A256" s="69"/>
      <c r="B256" s="58"/>
      <c r="C256" s="59"/>
      <c r="D256" s="86"/>
      <c r="E256" s="167"/>
      <c r="F256" s="298"/>
      <c r="G256" s="167"/>
      <c r="H256" s="441"/>
      <c r="I256" s="167"/>
    </row>
    <row r="257" spans="1:9" ht="12" customHeight="1">
      <c r="A257" s="164" t="s">
        <v>86</v>
      </c>
      <c r="B257" s="165"/>
      <c r="C257" s="166"/>
      <c r="D257" s="172">
        <f>SUM(D259+D260+D261+D263+D265+D266+D267+D273+D274+D275+D276+D277+D278)</f>
        <v>1575000</v>
      </c>
      <c r="E257" s="167">
        <v>52281</v>
      </c>
      <c r="F257" s="167">
        <f>D257+(D257*5)%</f>
        <v>1653750</v>
      </c>
      <c r="G257" s="167">
        <v>54897</v>
      </c>
      <c r="H257" s="440">
        <f>F257+(F257*5)%</f>
        <v>1736437.5</v>
      </c>
      <c r="I257" s="167">
        <v>57640</v>
      </c>
    </row>
    <row r="258" spans="1:9" ht="12" customHeight="1">
      <c r="A258" s="229"/>
      <c r="B258" s="238"/>
      <c r="C258" s="232"/>
      <c r="D258" s="88"/>
      <c r="E258" s="167"/>
      <c r="F258" s="298"/>
      <c r="G258" s="167"/>
      <c r="H258" s="441"/>
      <c r="I258" s="167"/>
    </row>
    <row r="259" spans="1:9" ht="12" customHeight="1">
      <c r="A259" s="229"/>
      <c r="B259" s="238"/>
      <c r="C259" s="282" t="s">
        <v>236</v>
      </c>
      <c r="D259" s="228">
        <v>1000000</v>
      </c>
      <c r="E259" s="167">
        <f>D259/30.126</f>
        <v>33193.91887406227</v>
      </c>
      <c r="F259" s="298">
        <f>D259+(D259*5)%</f>
        <v>1050000</v>
      </c>
      <c r="G259" s="167">
        <f t="shared" si="18"/>
        <v>34853.61481776538</v>
      </c>
      <c r="H259" s="441">
        <f>F259+(F259*5)%</f>
        <v>1102500</v>
      </c>
      <c r="I259" s="167">
        <f t="shared" si="20"/>
        <v>36596.295558653655</v>
      </c>
    </row>
    <row r="260" spans="1:9" ht="12" customHeight="1">
      <c r="A260" s="229"/>
      <c r="B260" s="238"/>
      <c r="C260" s="282" t="s">
        <v>150</v>
      </c>
      <c r="D260" s="228">
        <v>350000</v>
      </c>
      <c r="E260" s="167">
        <f>D260/30.126</f>
        <v>11617.871605921795</v>
      </c>
      <c r="F260" s="298">
        <f>D260+(D260*5)%</f>
        <v>367500</v>
      </c>
      <c r="G260" s="167">
        <f t="shared" si="18"/>
        <v>12198.765186217885</v>
      </c>
      <c r="H260" s="441">
        <f>F260+(F260*5)%</f>
        <v>385875</v>
      </c>
      <c r="I260" s="167">
        <f t="shared" si="20"/>
        <v>12808.70344552878</v>
      </c>
    </row>
    <row r="261" spans="1:9" ht="12" customHeight="1">
      <c r="A261" s="229"/>
      <c r="B261" s="238"/>
      <c r="C261" s="282" t="s">
        <v>190</v>
      </c>
      <c r="D261" s="228">
        <v>2000</v>
      </c>
      <c r="E261" s="167">
        <f>D261/30.126</f>
        <v>66.38783774812454</v>
      </c>
      <c r="F261" s="298">
        <f>D261+(D261*5)%</f>
        <v>2100</v>
      </c>
      <c r="G261" s="167">
        <f t="shared" si="18"/>
        <v>69.70722963553077</v>
      </c>
      <c r="H261" s="441">
        <f>F261+(F261*5)%</f>
        <v>2205</v>
      </c>
      <c r="I261" s="167">
        <f t="shared" si="20"/>
        <v>73.1925911173073</v>
      </c>
    </row>
    <row r="262" spans="1:9" ht="12" customHeight="1" hidden="1">
      <c r="A262" s="229"/>
      <c r="B262" s="238"/>
      <c r="C262" s="282"/>
      <c r="D262" s="228"/>
      <c r="E262" s="167"/>
      <c r="F262" s="298"/>
      <c r="G262" s="167"/>
      <c r="H262" s="441"/>
      <c r="I262" s="167"/>
    </row>
    <row r="263" spans="1:9" ht="12" customHeight="1">
      <c r="A263" s="229"/>
      <c r="B263" s="238"/>
      <c r="C263" s="282" t="s">
        <v>257</v>
      </c>
      <c r="D263" s="228">
        <v>100000</v>
      </c>
      <c r="E263" s="167">
        <v>3319</v>
      </c>
      <c r="F263" s="298">
        <v>105000</v>
      </c>
      <c r="G263" s="167">
        <v>3485</v>
      </c>
      <c r="H263" s="441">
        <v>110250</v>
      </c>
      <c r="I263" s="167">
        <v>3660</v>
      </c>
    </row>
    <row r="264" spans="1:9" ht="12" customHeight="1" hidden="1">
      <c r="A264" s="229"/>
      <c r="B264" s="238"/>
      <c r="C264" s="282"/>
      <c r="D264" s="228"/>
      <c r="E264" s="167"/>
      <c r="F264" s="298"/>
      <c r="G264" s="167"/>
      <c r="H264" s="441"/>
      <c r="I264" s="167"/>
    </row>
    <row r="265" spans="1:9" ht="12" customHeight="1">
      <c r="A265" s="229"/>
      <c r="B265" s="238"/>
      <c r="C265" s="282" t="s">
        <v>237</v>
      </c>
      <c r="D265" s="228">
        <v>60000</v>
      </c>
      <c r="E265" s="167">
        <f>D265/30.126</f>
        <v>1991.6351324437362</v>
      </c>
      <c r="F265" s="298">
        <f>D265+(D265*5)%</f>
        <v>63000</v>
      </c>
      <c r="G265" s="167">
        <f t="shared" si="18"/>
        <v>2091.216889065923</v>
      </c>
      <c r="H265" s="441">
        <f>F265+(F265*5)%</f>
        <v>66150</v>
      </c>
      <c r="I265" s="167">
        <f t="shared" si="20"/>
        <v>2195.777733519219</v>
      </c>
    </row>
    <row r="266" spans="1:9" ht="12" customHeight="1">
      <c r="A266" s="229"/>
      <c r="B266" s="238"/>
      <c r="C266" s="282" t="s">
        <v>258</v>
      </c>
      <c r="D266" s="228">
        <v>10000</v>
      </c>
      <c r="E266" s="167">
        <v>332</v>
      </c>
      <c r="F266" s="298">
        <v>10500</v>
      </c>
      <c r="G266" s="167">
        <v>349</v>
      </c>
      <c r="H266" s="441">
        <v>11025</v>
      </c>
      <c r="I266" s="167">
        <v>366</v>
      </c>
    </row>
    <row r="267" spans="1:9" ht="12" customHeight="1">
      <c r="A267" s="229"/>
      <c r="B267" s="238"/>
      <c r="C267" s="282" t="s">
        <v>238</v>
      </c>
      <c r="D267" s="228">
        <v>10000</v>
      </c>
      <c r="E267" s="167">
        <f>D267/30.126</f>
        <v>331.9391887406227</v>
      </c>
      <c r="F267" s="298">
        <f>D267+(D267*5)%</f>
        <v>10500</v>
      </c>
      <c r="G267" s="167">
        <f t="shared" si="18"/>
        <v>348.53614817765384</v>
      </c>
      <c r="H267" s="441">
        <f>F267+(F267*5)%</f>
        <v>11025</v>
      </c>
      <c r="I267" s="167">
        <f t="shared" si="20"/>
        <v>365.9629555865365</v>
      </c>
    </row>
    <row r="268" spans="1:9" ht="12" customHeight="1" hidden="1">
      <c r="A268" s="229"/>
      <c r="B268" s="238"/>
      <c r="C268" s="282"/>
      <c r="D268" s="228"/>
      <c r="E268" s="167"/>
      <c r="F268" s="298"/>
      <c r="G268" s="167"/>
      <c r="H268" s="441"/>
      <c r="I268" s="167"/>
    </row>
    <row r="269" spans="1:9" ht="12" customHeight="1" hidden="1">
      <c r="A269" s="229"/>
      <c r="B269" s="238"/>
      <c r="C269" s="282"/>
      <c r="D269" s="228"/>
      <c r="E269" s="167"/>
      <c r="F269" s="298"/>
      <c r="G269" s="167"/>
      <c r="H269" s="441"/>
      <c r="I269" s="167"/>
    </row>
    <row r="270" spans="1:9" ht="12" customHeight="1" hidden="1">
      <c r="A270" s="229"/>
      <c r="B270" s="238"/>
      <c r="C270" s="282"/>
      <c r="D270" s="228"/>
      <c r="E270" s="167"/>
      <c r="F270" s="298"/>
      <c r="G270" s="167"/>
      <c r="H270" s="441"/>
      <c r="I270" s="167"/>
    </row>
    <row r="271" spans="1:9" ht="12" customHeight="1" hidden="1">
      <c r="A271" s="229"/>
      <c r="B271" s="238"/>
      <c r="C271" s="282"/>
      <c r="D271" s="228"/>
      <c r="E271" s="167"/>
      <c r="F271" s="298"/>
      <c r="G271" s="167"/>
      <c r="H271" s="441"/>
      <c r="I271" s="167"/>
    </row>
    <row r="272" spans="1:9" ht="12" customHeight="1" hidden="1">
      <c r="A272" s="229"/>
      <c r="B272" s="238"/>
      <c r="C272" s="282"/>
      <c r="D272" s="228"/>
      <c r="E272" s="167"/>
      <c r="F272" s="298"/>
      <c r="G272" s="167"/>
      <c r="H272" s="441"/>
      <c r="I272" s="167"/>
    </row>
    <row r="273" spans="1:9" ht="12" customHeight="1">
      <c r="A273" s="229"/>
      <c r="B273" s="238"/>
      <c r="C273" s="282" t="s">
        <v>259</v>
      </c>
      <c r="D273" s="228">
        <v>5000</v>
      </c>
      <c r="E273" s="167">
        <f>SUM(D273/30.126)</f>
        <v>165.96959437031134</v>
      </c>
      <c r="F273" s="298">
        <f>SUM(D273+(D273*5)%)</f>
        <v>5250</v>
      </c>
      <c r="G273" s="167">
        <f>SUM(F273/30.126)</f>
        <v>174.26807408882692</v>
      </c>
      <c r="H273" s="441">
        <f>SUM(F273+(F273*5)%)</f>
        <v>5512.5</v>
      </c>
      <c r="I273" s="167">
        <f>SUM(H273/30.126)</f>
        <v>182.98147779326825</v>
      </c>
    </row>
    <row r="274" spans="1:9" ht="12" customHeight="1">
      <c r="A274" s="229"/>
      <c r="B274" s="238"/>
      <c r="C274" s="282" t="s">
        <v>157</v>
      </c>
      <c r="D274" s="228">
        <v>3000</v>
      </c>
      <c r="E274" s="167">
        <f>D274/30.126</f>
        <v>99.58175662218682</v>
      </c>
      <c r="F274" s="298">
        <f>D274+(D274*5)%</f>
        <v>3150</v>
      </c>
      <c r="G274" s="167">
        <f t="shared" si="18"/>
        <v>104.56084445329616</v>
      </c>
      <c r="H274" s="441">
        <f>F274+(F274*5)%</f>
        <v>3307.5</v>
      </c>
      <c r="I274" s="167">
        <f t="shared" si="20"/>
        <v>109.78888667596095</v>
      </c>
    </row>
    <row r="275" spans="1:9" ht="12" customHeight="1" outlineLevel="1">
      <c r="A275" s="229"/>
      <c r="B275" s="238"/>
      <c r="C275" s="235" t="s">
        <v>260</v>
      </c>
      <c r="D275" s="73">
        <v>10000</v>
      </c>
      <c r="E275" s="167">
        <v>332</v>
      </c>
      <c r="F275" s="298">
        <v>10500</v>
      </c>
      <c r="G275" s="167">
        <v>349</v>
      </c>
      <c r="H275" s="441">
        <v>11025</v>
      </c>
      <c r="I275" s="167">
        <v>366</v>
      </c>
    </row>
    <row r="276" spans="1:9" ht="12" customHeight="1" outlineLevel="1">
      <c r="A276" s="229"/>
      <c r="B276" s="238"/>
      <c r="C276" s="235" t="s">
        <v>261</v>
      </c>
      <c r="D276" s="73">
        <v>10000</v>
      </c>
      <c r="E276" s="167">
        <v>332</v>
      </c>
      <c r="F276" s="298">
        <v>10500</v>
      </c>
      <c r="G276" s="167">
        <v>349</v>
      </c>
      <c r="H276" s="441">
        <v>11025</v>
      </c>
      <c r="I276" s="167">
        <v>366</v>
      </c>
    </row>
    <row r="277" spans="1:9" ht="12" customHeight="1" outlineLevel="1">
      <c r="A277" s="229"/>
      <c r="B277" s="238"/>
      <c r="C277" s="235" t="s">
        <v>170</v>
      </c>
      <c r="D277" s="73">
        <v>5000</v>
      </c>
      <c r="E277" s="167">
        <v>166</v>
      </c>
      <c r="F277" s="298">
        <v>5250</v>
      </c>
      <c r="G277" s="167">
        <v>174</v>
      </c>
      <c r="H277" s="441">
        <v>5513</v>
      </c>
      <c r="I277" s="167">
        <v>183</v>
      </c>
    </row>
    <row r="278" spans="1:9" ht="12" customHeight="1" outlineLevel="1">
      <c r="A278" s="229"/>
      <c r="B278" s="238"/>
      <c r="C278" s="235" t="s">
        <v>262</v>
      </c>
      <c r="D278" s="73">
        <v>10000</v>
      </c>
      <c r="E278" s="167">
        <v>332</v>
      </c>
      <c r="F278" s="298">
        <v>10500</v>
      </c>
      <c r="G278" s="167">
        <v>349</v>
      </c>
      <c r="H278" s="441">
        <v>11025</v>
      </c>
      <c r="I278" s="167">
        <v>366</v>
      </c>
    </row>
    <row r="279" spans="1:9" ht="12" customHeight="1" outlineLevel="1">
      <c r="A279" s="229"/>
      <c r="B279" s="238"/>
      <c r="C279" s="235"/>
      <c r="D279" s="73"/>
      <c r="E279" s="167"/>
      <c r="F279" s="298"/>
      <c r="G279" s="167"/>
      <c r="H279" s="441"/>
      <c r="I279" s="167"/>
    </row>
    <row r="280" spans="1:9" ht="12" customHeight="1" hidden="1">
      <c r="A280" s="229"/>
      <c r="B280" s="238"/>
      <c r="C280" s="232"/>
      <c r="D280" s="85"/>
      <c r="E280" s="167">
        <f>D280/30.126</f>
        <v>0</v>
      </c>
      <c r="F280" s="298">
        <f>D280+(D280*5)%</f>
        <v>0</v>
      </c>
      <c r="G280" s="167">
        <f t="shared" si="18"/>
        <v>0</v>
      </c>
      <c r="H280" s="441">
        <f>F280+(F280*5)%</f>
        <v>0</v>
      </c>
      <c r="I280" s="167">
        <f t="shared" si="20"/>
        <v>0</v>
      </c>
    </row>
    <row r="281" spans="1:9" ht="10.5" customHeight="1" outlineLevel="1">
      <c r="A281" s="170" t="s">
        <v>87</v>
      </c>
      <c r="B281" s="173"/>
      <c r="C281" s="174"/>
      <c r="D281" s="172">
        <f>SUM(D283+D284+D292)</f>
        <v>277000</v>
      </c>
      <c r="E281" s="167">
        <f>D281/30.126</f>
        <v>9194.715528115248</v>
      </c>
      <c r="F281" s="167">
        <f>D281+(D281*5)%</f>
        <v>290850</v>
      </c>
      <c r="G281" s="167">
        <v>8261</v>
      </c>
      <c r="H281" s="440">
        <f>F281+(F281*5)%</f>
        <v>305392.5</v>
      </c>
      <c r="I281" s="167">
        <v>8674</v>
      </c>
    </row>
    <row r="282" spans="1:9" ht="10.5" customHeight="1" outlineLevel="1">
      <c r="A282" s="229"/>
      <c r="B282" s="238"/>
      <c r="C282" s="232"/>
      <c r="D282" s="88"/>
      <c r="E282" s="167"/>
      <c r="F282" s="298"/>
      <c r="G282" s="167"/>
      <c r="H282" s="441"/>
      <c r="I282" s="167"/>
    </row>
    <row r="283" spans="1:9" ht="12" customHeight="1">
      <c r="A283" s="229"/>
      <c r="B283" s="234"/>
      <c r="C283" s="235" t="s">
        <v>261</v>
      </c>
      <c r="D283" s="73">
        <v>90000</v>
      </c>
      <c r="E283" s="167">
        <f aca="true" t="shared" si="25" ref="E283:E292">D283/30.126</f>
        <v>2987.452698665604</v>
      </c>
      <c r="F283" s="298">
        <f aca="true" t="shared" si="26" ref="F283:F292">D283+(D283*5)%</f>
        <v>94500</v>
      </c>
      <c r="G283" s="167">
        <f t="shared" si="18"/>
        <v>3136.8253335988848</v>
      </c>
      <c r="H283" s="441">
        <f aca="true" t="shared" si="27" ref="H283:H292">F283+(F283*5)%</f>
        <v>99225</v>
      </c>
      <c r="I283" s="167">
        <f t="shared" si="20"/>
        <v>3293.666600278829</v>
      </c>
    </row>
    <row r="284" spans="1:9" ht="12" customHeight="1">
      <c r="A284" s="229"/>
      <c r="B284" s="234"/>
      <c r="C284" s="235" t="s">
        <v>263</v>
      </c>
      <c r="D284" s="206">
        <v>15000</v>
      </c>
      <c r="E284" s="167">
        <f t="shared" si="25"/>
        <v>497.90878311093405</v>
      </c>
      <c r="F284" s="298">
        <f t="shared" si="26"/>
        <v>15750</v>
      </c>
      <c r="G284" s="167">
        <f t="shared" si="18"/>
        <v>522.8042222664808</v>
      </c>
      <c r="H284" s="441">
        <f t="shared" si="27"/>
        <v>16537.5</v>
      </c>
      <c r="I284" s="167">
        <f t="shared" si="20"/>
        <v>548.9444333798048</v>
      </c>
    </row>
    <row r="285" spans="1:9" ht="12" customHeight="1" hidden="1" outlineLevel="1">
      <c r="A285" s="229"/>
      <c r="B285" s="234"/>
      <c r="C285" s="235" t="s">
        <v>33</v>
      </c>
      <c r="D285" s="206">
        <v>200</v>
      </c>
      <c r="E285" s="167">
        <f t="shared" si="25"/>
        <v>6.638783774812454</v>
      </c>
      <c r="F285" s="298">
        <f t="shared" si="26"/>
        <v>210</v>
      </c>
      <c r="G285" s="167">
        <f t="shared" si="18"/>
        <v>6.970722963553077</v>
      </c>
      <c r="H285" s="441">
        <f t="shared" si="27"/>
        <v>220.5</v>
      </c>
      <c r="I285" s="167">
        <f t="shared" si="20"/>
        <v>7.319259111730731</v>
      </c>
    </row>
    <row r="286" spans="1:9" ht="12" customHeight="1" hidden="1" outlineLevel="1">
      <c r="A286" s="229"/>
      <c r="B286" s="234"/>
      <c r="C286" s="235" t="s">
        <v>139</v>
      </c>
      <c r="D286" s="206">
        <v>1000</v>
      </c>
      <c r="E286" s="167">
        <f t="shared" si="25"/>
        <v>33.19391887406227</v>
      </c>
      <c r="F286" s="298">
        <f t="shared" si="26"/>
        <v>1050</v>
      </c>
      <c r="G286" s="167">
        <f t="shared" si="18"/>
        <v>34.85361481776538</v>
      </c>
      <c r="H286" s="441">
        <f t="shared" si="27"/>
        <v>1102.5</v>
      </c>
      <c r="I286" s="167">
        <f t="shared" si="20"/>
        <v>36.59629555865365</v>
      </c>
    </row>
    <row r="287" spans="1:9" ht="12" customHeight="1" hidden="1" outlineLevel="1">
      <c r="A287" s="229"/>
      <c r="B287" s="234"/>
      <c r="C287" s="235" t="s">
        <v>138</v>
      </c>
      <c r="D287" s="206">
        <v>250</v>
      </c>
      <c r="E287" s="167">
        <f t="shared" si="25"/>
        <v>8.298479718515567</v>
      </c>
      <c r="F287" s="298">
        <f t="shared" si="26"/>
        <v>262.5</v>
      </c>
      <c r="G287" s="167">
        <f t="shared" si="18"/>
        <v>8.713403704441346</v>
      </c>
      <c r="H287" s="441">
        <f t="shared" si="27"/>
        <v>275.625</v>
      </c>
      <c r="I287" s="167">
        <f t="shared" si="20"/>
        <v>9.149073889663413</v>
      </c>
    </row>
    <row r="288" spans="1:9" ht="12" customHeight="1" hidden="1" outlineLevel="1">
      <c r="A288" s="229"/>
      <c r="B288" s="238"/>
      <c r="C288" s="232"/>
      <c r="D288" s="88"/>
      <c r="E288" s="167">
        <f t="shared" si="25"/>
        <v>0</v>
      </c>
      <c r="F288" s="298">
        <f t="shared" si="26"/>
        <v>0</v>
      </c>
      <c r="G288" s="167">
        <f t="shared" si="18"/>
        <v>0</v>
      </c>
      <c r="H288" s="441">
        <f t="shared" si="27"/>
        <v>0</v>
      </c>
      <c r="I288" s="167">
        <f t="shared" si="20"/>
        <v>0</v>
      </c>
    </row>
    <row r="289" spans="1:9" ht="12" customHeight="1" hidden="1" outlineLevel="1">
      <c r="A289" s="242" t="s">
        <v>27</v>
      </c>
      <c r="B289" s="243"/>
      <c r="C289" s="244"/>
      <c r="D289" s="172">
        <f>D290</f>
        <v>12900</v>
      </c>
      <c r="E289" s="167">
        <f t="shared" si="25"/>
        <v>428.2015534754033</v>
      </c>
      <c r="F289" s="298">
        <f t="shared" si="26"/>
        <v>13545</v>
      </c>
      <c r="G289" s="167">
        <f t="shared" si="18"/>
        <v>449.61163114917343</v>
      </c>
      <c r="H289" s="441">
        <f t="shared" si="27"/>
        <v>14222.25</v>
      </c>
      <c r="I289" s="167">
        <f t="shared" si="20"/>
        <v>472.09221270663215</v>
      </c>
    </row>
    <row r="290" spans="1:9" ht="12" customHeight="1" hidden="1" outlineLevel="1">
      <c r="A290" s="245"/>
      <c r="B290" s="237">
        <v>641</v>
      </c>
      <c r="C290" s="235" t="s">
        <v>31</v>
      </c>
      <c r="D290" s="86">
        <f>D291</f>
        <v>12900</v>
      </c>
      <c r="E290" s="167">
        <f t="shared" si="25"/>
        <v>428.2015534754033</v>
      </c>
      <c r="F290" s="298">
        <f t="shared" si="26"/>
        <v>13545</v>
      </c>
      <c r="G290" s="167">
        <f t="shared" si="18"/>
        <v>449.61163114917343</v>
      </c>
      <c r="H290" s="441">
        <f t="shared" si="27"/>
        <v>14222.25</v>
      </c>
      <c r="I290" s="167">
        <f t="shared" si="20"/>
        <v>472.09221270663215</v>
      </c>
    </row>
    <row r="291" spans="1:9" ht="12" customHeight="1" hidden="1" outlineLevel="1">
      <c r="A291" s="229"/>
      <c r="B291" s="230">
        <v>641001</v>
      </c>
      <c r="C291" s="232" t="s">
        <v>73</v>
      </c>
      <c r="D291" s="86">
        <v>12900</v>
      </c>
      <c r="E291" s="167">
        <f t="shared" si="25"/>
        <v>428.2015534754033</v>
      </c>
      <c r="F291" s="298">
        <f t="shared" si="26"/>
        <v>13545</v>
      </c>
      <c r="G291" s="167">
        <f t="shared" si="18"/>
        <v>449.61163114917343</v>
      </c>
      <c r="H291" s="441">
        <f t="shared" si="27"/>
        <v>14222.25</v>
      </c>
      <c r="I291" s="167">
        <f t="shared" si="20"/>
        <v>472.09221270663215</v>
      </c>
    </row>
    <row r="292" spans="1:9" ht="12" customHeight="1" outlineLevel="1">
      <c r="A292" s="229"/>
      <c r="B292" s="230"/>
      <c r="C292" s="391" t="s">
        <v>264</v>
      </c>
      <c r="D292" s="86">
        <v>172000</v>
      </c>
      <c r="E292" s="167">
        <f t="shared" si="25"/>
        <v>5709.354046338711</v>
      </c>
      <c r="F292" s="298">
        <f t="shared" si="26"/>
        <v>180600</v>
      </c>
      <c r="G292" s="167">
        <f t="shared" si="18"/>
        <v>5994.821748655646</v>
      </c>
      <c r="H292" s="441">
        <f t="shared" si="27"/>
        <v>189630</v>
      </c>
      <c r="I292" s="167">
        <f t="shared" si="20"/>
        <v>6294.562836088428</v>
      </c>
    </row>
    <row r="293" spans="1:9" ht="12" customHeight="1" outlineLevel="1">
      <c r="A293" s="229"/>
      <c r="B293" s="230"/>
      <c r="C293" s="391"/>
      <c r="D293" s="86"/>
      <c r="E293" s="167"/>
      <c r="F293" s="298"/>
      <c r="G293" s="167"/>
      <c r="H293" s="441"/>
      <c r="I293" s="167"/>
    </row>
    <row r="294" spans="1:9" ht="12" customHeight="1" outlineLevel="1">
      <c r="A294" s="164" t="s">
        <v>265</v>
      </c>
      <c r="B294" s="165"/>
      <c r="C294" s="166"/>
      <c r="D294" s="172">
        <f>SUM(D296+D297+D298+D300+D302+D303+D304+D310+D311+D312+D313+D314+D315)</f>
        <v>1027000</v>
      </c>
      <c r="E294" s="167">
        <f>D294/30.126</f>
        <v>34090.15468366195</v>
      </c>
      <c r="F294" s="167">
        <f>D294+(D294*5)%</f>
        <v>1078350</v>
      </c>
      <c r="G294" s="167">
        <v>35796</v>
      </c>
      <c r="H294" s="440">
        <f>SUM(H296+H297+H298+H300+H302+H304+H310+H311+H312+H313+H314+H315+H303)</f>
        <v>1132268</v>
      </c>
      <c r="I294" s="167">
        <f t="shared" si="20"/>
        <v>37584.41213569674</v>
      </c>
    </row>
    <row r="295" spans="1:9" ht="12" customHeight="1" outlineLevel="1">
      <c r="A295" s="229"/>
      <c r="B295" s="238"/>
      <c r="C295" s="232"/>
      <c r="D295" s="88"/>
      <c r="E295" s="167"/>
      <c r="F295" s="298"/>
      <c r="G295" s="167"/>
      <c r="H295" s="441"/>
      <c r="I295" s="167"/>
    </row>
    <row r="296" spans="1:9" ht="12" customHeight="1" outlineLevel="1">
      <c r="A296" s="229"/>
      <c r="B296" s="238"/>
      <c r="C296" s="282" t="s">
        <v>236</v>
      </c>
      <c r="D296" s="228">
        <v>600000</v>
      </c>
      <c r="E296" s="167">
        <f>D296/30.126</f>
        <v>19916.35132443736</v>
      </c>
      <c r="F296" s="298">
        <f>D296+(D296*5)%</f>
        <v>630000</v>
      </c>
      <c r="G296" s="167">
        <f t="shared" si="18"/>
        <v>20912.16889065923</v>
      </c>
      <c r="H296" s="441">
        <f>F296+(F296*5)%</f>
        <v>661500</v>
      </c>
      <c r="I296" s="167">
        <f t="shared" si="20"/>
        <v>21957.777335192193</v>
      </c>
    </row>
    <row r="297" spans="1:9" ht="12" customHeight="1" outlineLevel="1">
      <c r="A297" s="229"/>
      <c r="B297" s="238"/>
      <c r="C297" s="282" t="s">
        <v>150</v>
      </c>
      <c r="D297" s="228">
        <v>210000</v>
      </c>
      <c r="E297" s="167">
        <f>D297/30.126</f>
        <v>6970.722963553077</v>
      </c>
      <c r="F297" s="298">
        <f>D297+(D297*5)%</f>
        <v>220500</v>
      </c>
      <c r="G297" s="167">
        <f t="shared" si="18"/>
        <v>7319.25911173073</v>
      </c>
      <c r="H297" s="441">
        <f>F297+(F297*5)%</f>
        <v>231525</v>
      </c>
      <c r="I297" s="167">
        <f t="shared" si="20"/>
        <v>7685.222067317267</v>
      </c>
    </row>
    <row r="298" spans="1:9" ht="12" customHeight="1" outlineLevel="1">
      <c r="A298" s="229"/>
      <c r="B298" s="238"/>
      <c r="C298" s="282" t="s">
        <v>190</v>
      </c>
      <c r="D298" s="228">
        <v>2000</v>
      </c>
      <c r="E298" s="167">
        <f>D298/30.126</f>
        <v>66.38783774812454</v>
      </c>
      <c r="F298" s="298">
        <f>D298+(D298*5)%</f>
        <v>2100</v>
      </c>
      <c r="G298" s="167">
        <f t="shared" si="18"/>
        <v>69.70722963553077</v>
      </c>
      <c r="H298" s="441">
        <f>F298+(F298*5)%</f>
        <v>2205</v>
      </c>
      <c r="I298" s="167">
        <f t="shared" si="20"/>
        <v>73.1925911173073</v>
      </c>
    </row>
    <row r="299" spans="1:9" ht="12" customHeight="1" hidden="1" outlineLevel="1">
      <c r="A299" s="229"/>
      <c r="B299" s="238"/>
      <c r="C299" s="282"/>
      <c r="D299" s="228"/>
      <c r="E299" s="167"/>
      <c r="F299" s="298"/>
      <c r="G299" s="167"/>
      <c r="H299" s="441"/>
      <c r="I299" s="167"/>
    </row>
    <row r="300" spans="1:9" ht="12" customHeight="1" outlineLevel="1">
      <c r="A300" s="229"/>
      <c r="B300" s="238"/>
      <c r="C300" s="282" t="s">
        <v>257</v>
      </c>
      <c r="D300" s="228">
        <v>100000</v>
      </c>
      <c r="E300" s="167">
        <v>3319</v>
      </c>
      <c r="F300" s="298">
        <v>105000</v>
      </c>
      <c r="G300" s="167">
        <f>SUM(F300/30.126)</f>
        <v>3485.3614817765383</v>
      </c>
      <c r="H300" s="441">
        <v>110250</v>
      </c>
      <c r="I300" s="167">
        <v>3660</v>
      </c>
    </row>
    <row r="301" spans="1:9" ht="12" customHeight="1" hidden="1" outlineLevel="1">
      <c r="A301" s="229"/>
      <c r="B301" s="238"/>
      <c r="C301" s="282"/>
      <c r="D301" s="228"/>
      <c r="E301" s="167"/>
      <c r="F301" s="298"/>
      <c r="G301" s="167"/>
      <c r="H301" s="441"/>
      <c r="I301" s="167"/>
    </row>
    <row r="302" spans="1:9" ht="12" customHeight="1" outlineLevel="1">
      <c r="A302" s="229"/>
      <c r="B302" s="238"/>
      <c r="C302" s="282" t="s">
        <v>237</v>
      </c>
      <c r="D302" s="228">
        <v>60000</v>
      </c>
      <c r="E302" s="167">
        <f>D302/30.126</f>
        <v>1991.6351324437362</v>
      </c>
      <c r="F302" s="298">
        <f>D302+(D302*5)%</f>
        <v>63000</v>
      </c>
      <c r="G302" s="167">
        <f t="shared" si="18"/>
        <v>2091.216889065923</v>
      </c>
      <c r="H302" s="441">
        <f>F302+(F302*5)%</f>
        <v>66150</v>
      </c>
      <c r="I302" s="167">
        <f t="shared" si="20"/>
        <v>2195.777733519219</v>
      </c>
    </row>
    <row r="303" spans="1:9" ht="12" customHeight="1" outlineLevel="1">
      <c r="A303" s="229"/>
      <c r="B303" s="238"/>
      <c r="C303" s="282" t="s">
        <v>258</v>
      </c>
      <c r="D303" s="228">
        <v>2000</v>
      </c>
      <c r="E303" s="167">
        <v>66</v>
      </c>
      <c r="F303" s="298">
        <v>2100</v>
      </c>
      <c r="G303" s="167">
        <v>70</v>
      </c>
      <c r="H303" s="441">
        <v>2205</v>
      </c>
      <c r="I303" s="167">
        <v>73</v>
      </c>
    </row>
    <row r="304" spans="1:9" ht="12" customHeight="1" outlineLevel="1">
      <c r="A304" s="229"/>
      <c r="B304" s="238"/>
      <c r="C304" s="282" t="s">
        <v>238</v>
      </c>
      <c r="D304" s="228">
        <v>10000</v>
      </c>
      <c r="E304" s="167">
        <f>D304/30.126</f>
        <v>331.9391887406227</v>
      </c>
      <c r="F304" s="298">
        <f>D304+(D304*5)%</f>
        <v>10500</v>
      </c>
      <c r="G304" s="167">
        <f t="shared" si="18"/>
        <v>348.53614817765384</v>
      </c>
      <c r="H304" s="441">
        <f>F304+(F304*5)%</f>
        <v>11025</v>
      </c>
      <c r="I304" s="167">
        <f t="shared" si="20"/>
        <v>365.9629555865365</v>
      </c>
    </row>
    <row r="305" spans="1:9" ht="12" customHeight="1" hidden="1" outlineLevel="1">
      <c r="A305" s="229"/>
      <c r="B305" s="238"/>
      <c r="C305" s="282"/>
      <c r="D305" s="228"/>
      <c r="E305" s="167"/>
      <c r="F305" s="298"/>
      <c r="G305" s="167"/>
      <c r="H305" s="441"/>
      <c r="I305" s="167"/>
    </row>
    <row r="306" spans="1:9" ht="12" customHeight="1" hidden="1" outlineLevel="1">
      <c r="A306" s="229"/>
      <c r="B306" s="238"/>
      <c r="C306" s="282"/>
      <c r="D306" s="228"/>
      <c r="E306" s="167"/>
      <c r="F306" s="298"/>
      <c r="G306" s="167"/>
      <c r="H306" s="441"/>
      <c r="I306" s="167"/>
    </row>
    <row r="307" spans="1:9" ht="12" customHeight="1" hidden="1" outlineLevel="1">
      <c r="A307" s="229"/>
      <c r="B307" s="238"/>
      <c r="C307" s="282"/>
      <c r="D307" s="228"/>
      <c r="E307" s="167"/>
      <c r="F307" s="298"/>
      <c r="G307" s="167"/>
      <c r="H307" s="441"/>
      <c r="I307" s="167"/>
    </row>
    <row r="308" spans="1:9" ht="12" customHeight="1" hidden="1" outlineLevel="1">
      <c r="A308" s="229"/>
      <c r="B308" s="238"/>
      <c r="C308" s="282"/>
      <c r="D308" s="228"/>
      <c r="E308" s="167"/>
      <c r="F308" s="298"/>
      <c r="G308" s="167"/>
      <c r="H308" s="441"/>
      <c r="I308" s="167"/>
    </row>
    <row r="309" spans="1:9" ht="12" customHeight="1" hidden="1" outlineLevel="1">
      <c r="A309" s="229"/>
      <c r="B309" s="238"/>
      <c r="C309" s="282"/>
      <c r="D309" s="228"/>
      <c r="E309" s="167"/>
      <c r="F309" s="298"/>
      <c r="G309" s="167"/>
      <c r="H309" s="441"/>
      <c r="I309" s="167"/>
    </row>
    <row r="310" spans="1:9" ht="12" customHeight="1" outlineLevel="1">
      <c r="A310" s="229"/>
      <c r="B310" s="238"/>
      <c r="C310" s="282" t="s">
        <v>53</v>
      </c>
      <c r="D310" s="228">
        <v>5000</v>
      </c>
      <c r="E310" s="167">
        <f>SUM(D310/30.126)</f>
        <v>165.96959437031134</v>
      </c>
      <c r="F310" s="298">
        <f>SUM(D310+(D310*5)%)</f>
        <v>5250</v>
      </c>
      <c r="G310" s="167">
        <f>SUM(F310/30.126)</f>
        <v>174.26807408882692</v>
      </c>
      <c r="H310" s="441">
        <f>SUM(F310+(F310*5)%)</f>
        <v>5512.5</v>
      </c>
      <c r="I310" s="167">
        <f>SUM(H310/30.126)</f>
        <v>182.98147779326825</v>
      </c>
    </row>
    <row r="311" spans="1:9" ht="12" customHeight="1" outlineLevel="1">
      <c r="A311" s="229"/>
      <c r="B311" s="238"/>
      <c r="C311" s="282" t="s">
        <v>157</v>
      </c>
      <c r="D311" s="228">
        <v>3000</v>
      </c>
      <c r="E311" s="167">
        <f>D311/30.126</f>
        <v>99.58175662218682</v>
      </c>
      <c r="F311" s="298">
        <f>D311+(D311*5)%</f>
        <v>3150</v>
      </c>
      <c r="G311" s="167">
        <f t="shared" si="18"/>
        <v>104.56084445329616</v>
      </c>
      <c r="H311" s="441">
        <f>F311+(F311*5)%</f>
        <v>3307.5</v>
      </c>
      <c r="I311" s="167">
        <f t="shared" si="20"/>
        <v>109.78888667596095</v>
      </c>
    </row>
    <row r="312" spans="1:9" ht="12" customHeight="1" outlineLevel="1">
      <c r="A312" s="229"/>
      <c r="B312" s="238"/>
      <c r="C312" s="235" t="s">
        <v>260</v>
      </c>
      <c r="D312" s="73">
        <v>10000</v>
      </c>
      <c r="E312" s="167">
        <v>332</v>
      </c>
      <c r="F312" s="298">
        <v>10500</v>
      </c>
      <c r="G312" s="167">
        <v>349</v>
      </c>
      <c r="H312" s="441">
        <v>11025</v>
      </c>
      <c r="I312" s="167">
        <v>366</v>
      </c>
    </row>
    <row r="313" spans="1:9" ht="12" customHeight="1" outlineLevel="1">
      <c r="A313" s="229"/>
      <c r="B313" s="238"/>
      <c r="C313" s="235" t="s">
        <v>261</v>
      </c>
      <c r="D313" s="73">
        <v>10000</v>
      </c>
      <c r="E313" s="167">
        <f>SUM(D313/30.126)</f>
        <v>331.9391887406227</v>
      </c>
      <c r="F313" s="298">
        <f>SUM(D313+(D313*5)%)</f>
        <v>10500</v>
      </c>
      <c r="G313" s="167">
        <v>349</v>
      </c>
      <c r="H313" s="441">
        <v>11025</v>
      </c>
      <c r="I313" s="167">
        <v>366</v>
      </c>
    </row>
    <row r="314" spans="1:9" ht="12" customHeight="1" outlineLevel="1">
      <c r="A314" s="229"/>
      <c r="B314" s="238"/>
      <c r="C314" s="235" t="s">
        <v>170</v>
      </c>
      <c r="D314" s="73">
        <v>5000</v>
      </c>
      <c r="E314" s="167">
        <v>166</v>
      </c>
      <c r="F314" s="298">
        <v>5250</v>
      </c>
      <c r="G314" s="167">
        <v>174</v>
      </c>
      <c r="H314" s="441">
        <v>5513</v>
      </c>
      <c r="I314" s="167">
        <v>183</v>
      </c>
    </row>
    <row r="315" spans="1:9" ht="12" customHeight="1" outlineLevel="1">
      <c r="A315" s="229"/>
      <c r="B315" s="238"/>
      <c r="C315" s="235" t="s">
        <v>262</v>
      </c>
      <c r="D315" s="73">
        <v>10000</v>
      </c>
      <c r="E315" s="167">
        <v>332</v>
      </c>
      <c r="F315" s="298">
        <v>10500</v>
      </c>
      <c r="G315" s="167">
        <v>349</v>
      </c>
      <c r="H315" s="441">
        <v>11025</v>
      </c>
      <c r="I315" s="167">
        <v>366</v>
      </c>
    </row>
    <row r="316" spans="1:9" ht="12" customHeight="1" hidden="1" outlineLevel="1">
      <c r="A316" s="229"/>
      <c r="B316" s="238"/>
      <c r="C316" s="235"/>
      <c r="D316" s="73"/>
      <c r="E316" s="167"/>
      <c r="F316" s="298"/>
      <c r="G316" s="167"/>
      <c r="H316" s="441"/>
      <c r="I316" s="167"/>
    </row>
    <row r="317" spans="1:9" ht="12" customHeight="1" hidden="1" outlineLevel="1">
      <c r="A317" s="229"/>
      <c r="B317" s="230"/>
      <c r="C317" s="391"/>
      <c r="D317" s="86"/>
      <c r="E317" s="167"/>
      <c r="F317" s="298"/>
      <c r="G317" s="167"/>
      <c r="H317" s="441"/>
      <c r="I317" s="167"/>
    </row>
    <row r="318" spans="1:9" ht="12" customHeight="1" collapsed="1">
      <c r="A318" s="229"/>
      <c r="B318" s="238"/>
      <c r="C318" s="235"/>
      <c r="D318" s="85"/>
      <c r="E318" s="167"/>
      <c r="F318" s="298"/>
      <c r="G318" s="167"/>
      <c r="H318" s="441"/>
      <c r="I318" s="167"/>
    </row>
    <row r="319" spans="1:9" ht="12" customHeight="1">
      <c r="A319" s="164" t="s">
        <v>266</v>
      </c>
      <c r="B319" s="293"/>
      <c r="C319" s="294"/>
      <c r="D319" s="172">
        <f>SUM(D320)</f>
        <v>40000</v>
      </c>
      <c r="E319" s="167">
        <f aca="true" t="shared" si="28" ref="E319:E326">D319/30.126</f>
        <v>1327.7567549624907</v>
      </c>
      <c r="F319" s="167">
        <f aca="true" t="shared" si="29" ref="F319:F326">D319+(D319*5)%</f>
        <v>42000</v>
      </c>
      <c r="G319" s="167">
        <f t="shared" si="18"/>
        <v>1394.1445927106154</v>
      </c>
      <c r="H319" s="440">
        <v>44100</v>
      </c>
      <c r="I319" s="167">
        <f t="shared" si="20"/>
        <v>1463.851822346146</v>
      </c>
    </row>
    <row r="320" spans="1:9" ht="12" customHeight="1">
      <c r="A320" s="246"/>
      <c r="B320" s="234">
        <v>611</v>
      </c>
      <c r="C320" s="235" t="s">
        <v>267</v>
      </c>
      <c r="D320" s="73">
        <v>40000</v>
      </c>
      <c r="E320" s="167">
        <f t="shared" si="28"/>
        <v>1327.7567549624907</v>
      </c>
      <c r="F320" s="298">
        <f t="shared" si="29"/>
        <v>42000</v>
      </c>
      <c r="G320" s="167">
        <f t="shared" si="18"/>
        <v>1394.1445927106154</v>
      </c>
      <c r="H320" s="441">
        <f aca="true" t="shared" si="30" ref="H320:H326">F320+(F320*5)%</f>
        <v>44100</v>
      </c>
      <c r="I320" s="167">
        <f t="shared" si="20"/>
        <v>1463.851822346146</v>
      </c>
    </row>
    <row r="321" spans="1:9" ht="12" customHeight="1" hidden="1" outlineLevel="1">
      <c r="A321" s="539" t="s">
        <v>140</v>
      </c>
      <c r="B321" s="540"/>
      <c r="C321" s="541"/>
      <c r="D321" s="257">
        <f>SUM(D322:D331)</f>
        <v>11282445</v>
      </c>
      <c r="E321" s="167">
        <f t="shared" si="28"/>
        <v>374508.5640310695</v>
      </c>
      <c r="F321" s="298">
        <f t="shared" si="29"/>
        <v>11846567.25</v>
      </c>
      <c r="G321" s="167">
        <f t="shared" si="18"/>
        <v>393233.992232623</v>
      </c>
      <c r="H321" s="441">
        <f t="shared" si="30"/>
        <v>12438895.6125</v>
      </c>
      <c r="I321" s="167">
        <f t="shared" si="20"/>
        <v>412895.69184425415</v>
      </c>
    </row>
    <row r="322" spans="1:9" ht="12" customHeight="1" hidden="1" outlineLevel="1">
      <c r="A322" s="247"/>
      <c r="B322" s="258"/>
      <c r="C322" s="259"/>
      <c r="D322" s="73"/>
      <c r="E322" s="167">
        <f t="shared" si="28"/>
        <v>0</v>
      </c>
      <c r="F322" s="298">
        <f t="shared" si="29"/>
        <v>0</v>
      </c>
      <c r="G322" s="167">
        <f t="shared" si="18"/>
        <v>0</v>
      </c>
      <c r="H322" s="441">
        <f t="shared" si="30"/>
        <v>0</v>
      </c>
      <c r="I322" s="167">
        <f t="shared" si="20"/>
        <v>0</v>
      </c>
    </row>
    <row r="323" spans="1:9" ht="12" customHeight="1" hidden="1" outlineLevel="1">
      <c r="A323" s="233"/>
      <c r="B323" s="237">
        <v>611</v>
      </c>
      <c r="C323" s="235" t="s">
        <v>119</v>
      </c>
      <c r="D323" s="73">
        <v>470</v>
      </c>
      <c r="E323" s="167">
        <f t="shared" si="28"/>
        <v>15.601141870809267</v>
      </c>
      <c r="F323" s="298">
        <f t="shared" si="29"/>
        <v>493.5</v>
      </c>
      <c r="G323" s="167">
        <f t="shared" si="18"/>
        <v>16.381198964349732</v>
      </c>
      <c r="H323" s="441">
        <f t="shared" si="30"/>
        <v>518.175</v>
      </c>
      <c r="I323" s="167">
        <f t="shared" si="20"/>
        <v>17.200258912567215</v>
      </c>
    </row>
    <row r="324" spans="1:9" ht="12" customHeight="1" hidden="1" outlineLevel="1">
      <c r="A324" s="233"/>
      <c r="B324" s="237">
        <v>620</v>
      </c>
      <c r="C324" s="235" t="s">
        <v>120</v>
      </c>
      <c r="D324" s="73">
        <v>185</v>
      </c>
      <c r="E324" s="167">
        <f t="shared" si="28"/>
        <v>6.14087499170152</v>
      </c>
      <c r="F324" s="298">
        <f t="shared" si="29"/>
        <v>194.25</v>
      </c>
      <c r="G324" s="167">
        <f t="shared" si="18"/>
        <v>6.447918741286596</v>
      </c>
      <c r="H324" s="441">
        <f t="shared" si="30"/>
        <v>203.9625</v>
      </c>
      <c r="I324" s="167">
        <f t="shared" si="20"/>
        <v>6.770314678350926</v>
      </c>
    </row>
    <row r="325" spans="1:9" ht="12" customHeight="1" hidden="1" outlineLevel="1">
      <c r="A325" s="233" t="s">
        <v>17</v>
      </c>
      <c r="B325" s="237" t="s">
        <v>95</v>
      </c>
      <c r="C325" s="235" t="s">
        <v>74</v>
      </c>
      <c r="D325" s="73">
        <v>270</v>
      </c>
      <c r="E325" s="167">
        <f t="shared" si="28"/>
        <v>8.962358095996812</v>
      </c>
      <c r="F325" s="298">
        <f t="shared" si="29"/>
        <v>283.5</v>
      </c>
      <c r="G325" s="167">
        <f t="shared" si="18"/>
        <v>9.410476000796654</v>
      </c>
      <c r="H325" s="441">
        <f t="shared" si="30"/>
        <v>297.675</v>
      </c>
      <c r="I325" s="167">
        <f t="shared" si="20"/>
        <v>9.880999800836486</v>
      </c>
    </row>
    <row r="326" spans="1:9" ht="12" customHeight="1" hidden="1" outlineLevel="1">
      <c r="A326" s="248" t="s">
        <v>88</v>
      </c>
      <c r="B326" s="234" t="s">
        <v>95</v>
      </c>
      <c r="C326" s="235" t="s">
        <v>74</v>
      </c>
      <c r="D326" s="73">
        <v>520</v>
      </c>
      <c r="E326" s="167">
        <f t="shared" si="28"/>
        <v>17.26083781451238</v>
      </c>
      <c r="F326" s="298">
        <f t="shared" si="29"/>
        <v>546</v>
      </c>
      <c r="G326" s="167">
        <f t="shared" si="18"/>
        <v>18.123879705238</v>
      </c>
      <c r="H326" s="441">
        <f t="shared" si="30"/>
        <v>573.3</v>
      </c>
      <c r="I326" s="167">
        <f t="shared" si="20"/>
        <v>19.030073690499897</v>
      </c>
    </row>
    <row r="327" spans="1:9" ht="12" customHeight="1" hidden="1" collapsed="1">
      <c r="A327" s="248"/>
      <c r="B327" s="359">
        <v>62</v>
      </c>
      <c r="C327" s="362"/>
      <c r="D327" s="73"/>
      <c r="E327" s="167"/>
      <c r="F327" s="298"/>
      <c r="G327" s="167"/>
      <c r="H327" s="441"/>
      <c r="I327" s="167"/>
    </row>
    <row r="328" spans="1:9" ht="12" customHeight="1" thickBot="1">
      <c r="A328" s="248"/>
      <c r="B328" s="234">
        <v>633</v>
      </c>
      <c r="C328" s="235"/>
      <c r="D328" s="73"/>
      <c r="E328" s="167"/>
      <c r="F328" s="298"/>
      <c r="G328" s="167"/>
      <c r="H328" s="441"/>
      <c r="I328" s="167"/>
    </row>
    <row r="329" spans="1:9" ht="12" customHeight="1" hidden="1" thickBot="1">
      <c r="A329" s="248"/>
      <c r="B329" s="234">
        <v>637</v>
      </c>
      <c r="C329" s="235"/>
      <c r="D329" s="251"/>
      <c r="E329" s="167"/>
      <c r="F329" s="298"/>
      <c r="G329" s="167"/>
      <c r="H329" s="441"/>
      <c r="I329" s="167"/>
    </row>
    <row r="330" spans="1:9" ht="34.5" customHeight="1" thickTop="1">
      <c r="A330" s="498" t="s">
        <v>18</v>
      </c>
      <c r="B330" s="499"/>
      <c r="C330" s="500"/>
      <c r="D330" s="501">
        <f>SUM(D9+D76+D82+D101+D124+D132+D137+D152+D158+D178+D183+D189+D198+D209+D219+D224+D237+D246+D257+D281+D294+D319)</f>
        <v>11281000</v>
      </c>
      <c r="E330" s="502">
        <f>D330/30.126</f>
        <v>374460.59881829645</v>
      </c>
      <c r="F330" s="435">
        <f>SUM(F9+F76+F82+F101+F124+F132+F137+F152+F158+F178+F183+F189+F198+F209+F219+F224+F237+F246+F257+F281+F294+F319)</f>
        <v>11654050</v>
      </c>
      <c r="G330" s="502">
        <v>385449</v>
      </c>
      <c r="H330" s="449">
        <f>SUM(H9+H76+H82+H101+H124+H132+H137+H152+H158+H178+H183+H189+H198+H209+H219+H224+H237+H246+H257+H281+H294+H319)</f>
        <v>12082117</v>
      </c>
      <c r="I330" s="502">
        <v>399772</v>
      </c>
    </row>
    <row r="331" spans="1:9" ht="12" customHeight="1" hidden="1">
      <c r="A331" s="2"/>
      <c r="B331" s="305"/>
      <c r="C331" s="509"/>
      <c r="D331" s="510"/>
      <c r="E331" s="437"/>
      <c r="F331" s="437"/>
      <c r="G331" s="437"/>
      <c r="H331" s="437"/>
      <c r="I331" s="437"/>
    </row>
    <row r="332" spans="1:9" ht="12" customHeight="1" hidden="1">
      <c r="A332" s="509"/>
      <c r="B332" s="305"/>
      <c r="C332" s="492"/>
      <c r="D332" s="510"/>
      <c r="E332" s="437"/>
      <c r="F332" s="437"/>
      <c r="G332" s="437"/>
      <c r="H332" s="437"/>
      <c r="I332" s="437"/>
    </row>
    <row r="333" spans="1:9" ht="12" customHeight="1">
      <c r="A333" s="509"/>
      <c r="B333" s="305"/>
      <c r="C333" s="492"/>
      <c r="D333" s="510"/>
      <c r="E333" s="437"/>
      <c r="F333" s="437"/>
      <c r="G333" s="437"/>
      <c r="H333" s="437"/>
      <c r="I333" s="437"/>
    </row>
    <row r="334" spans="1:9" ht="12" customHeight="1">
      <c r="A334" s="509"/>
      <c r="B334" s="305"/>
      <c r="C334" s="492"/>
      <c r="D334" s="510"/>
      <c r="E334" s="437"/>
      <c r="F334" s="437"/>
      <c r="G334" s="437"/>
      <c r="H334" s="437"/>
      <c r="I334" s="437"/>
    </row>
    <row r="335" spans="1:9" s="313" customFormat="1" ht="19.5" customHeight="1">
      <c r="A335" s="503" t="s">
        <v>35</v>
      </c>
      <c r="B335" s="504"/>
      <c r="C335" s="505"/>
      <c r="D335" s="506">
        <v>2009</v>
      </c>
      <c r="E335" s="507" t="s">
        <v>221</v>
      </c>
      <c r="F335" s="506">
        <v>2010</v>
      </c>
      <c r="G335" s="507" t="s">
        <v>221</v>
      </c>
      <c r="H335" s="508">
        <v>2011</v>
      </c>
      <c r="I335" s="507" t="s">
        <v>221</v>
      </c>
    </row>
    <row r="336" spans="1:9" ht="12" customHeight="1">
      <c r="A336" s="211"/>
      <c r="B336" s="212"/>
      <c r="C336" s="213"/>
      <c r="D336" s="382"/>
      <c r="E336" s="167"/>
      <c r="F336" s="298"/>
      <c r="G336" s="167"/>
      <c r="H336" s="441"/>
      <c r="I336" s="167"/>
    </row>
    <row r="337" spans="1:9" ht="12" customHeight="1" outlineLevel="1">
      <c r="A337" s="169" t="s">
        <v>274</v>
      </c>
      <c r="B337" s="165"/>
      <c r="C337" s="365" t="s">
        <v>275</v>
      </c>
      <c r="D337" s="167">
        <f>SUM(D339:D340)</f>
        <v>560000</v>
      </c>
      <c r="E337" s="167">
        <v>18589</v>
      </c>
      <c r="F337" s="167"/>
      <c r="G337" s="167"/>
      <c r="H337" s="440"/>
      <c r="I337" s="167"/>
    </row>
    <row r="338" spans="1:9" ht="12" customHeight="1" outlineLevel="1">
      <c r="A338" s="397"/>
      <c r="B338" s="398"/>
      <c r="C338" s="399"/>
      <c r="D338" s="396"/>
      <c r="E338" s="167"/>
      <c r="F338" s="298"/>
      <c r="G338" s="167"/>
      <c r="H338" s="441"/>
      <c r="I338" s="167"/>
    </row>
    <row r="339" spans="1:9" ht="12" customHeight="1" outlineLevel="1">
      <c r="A339" s="246"/>
      <c r="B339" s="234">
        <v>717</v>
      </c>
      <c r="C339" s="235" t="s">
        <v>276</v>
      </c>
      <c r="D339" s="86">
        <v>60000</v>
      </c>
      <c r="E339" s="167">
        <f>SUM(D339/30.126)</f>
        <v>1991.6351324437362</v>
      </c>
      <c r="F339" s="298"/>
      <c r="G339" s="167"/>
      <c r="H339" s="441"/>
      <c r="I339" s="167"/>
    </row>
    <row r="340" spans="1:9" ht="12" customHeight="1">
      <c r="A340" s="350"/>
      <c r="B340" s="351">
        <v>718</v>
      </c>
      <c r="C340" s="367" t="s">
        <v>285</v>
      </c>
      <c r="D340" s="73">
        <v>500000</v>
      </c>
      <c r="E340" s="167">
        <f>SUM(D340/30.126)</f>
        <v>16596.959437031135</v>
      </c>
      <c r="F340" s="298"/>
      <c r="G340" s="167"/>
      <c r="H340" s="441"/>
      <c r="I340" s="167"/>
    </row>
    <row r="341" spans="1:9" ht="12" customHeight="1" outlineLevel="1">
      <c r="A341" s="352"/>
      <c r="B341" s="351">
        <v>718</v>
      </c>
      <c r="C341" s="367"/>
      <c r="D341" s="411"/>
      <c r="E341" s="167"/>
      <c r="F341" s="298"/>
      <c r="G341" s="167"/>
      <c r="H341" s="441"/>
      <c r="I341" s="167"/>
    </row>
    <row r="342" spans="1:9" ht="12" customHeight="1" outlineLevel="1">
      <c r="A342" s="164" t="s">
        <v>85</v>
      </c>
      <c r="B342" s="165"/>
      <c r="C342" s="369"/>
      <c r="D342" s="172">
        <f>SUM(D344:D345)</f>
        <v>451000</v>
      </c>
      <c r="E342" s="167">
        <f>SUM(E344:E345)</f>
        <v>14970.457412202082</v>
      </c>
      <c r="F342" s="167"/>
      <c r="G342" s="167"/>
      <c r="H342" s="440">
        <v>4000000</v>
      </c>
      <c r="I342" s="167">
        <v>132776</v>
      </c>
    </row>
    <row r="343" spans="1:9" ht="12" customHeight="1" outlineLevel="1">
      <c r="A343" s="485"/>
      <c r="B343" s="301"/>
      <c r="C343" s="518" t="s">
        <v>308</v>
      </c>
      <c r="D343" s="483"/>
      <c r="E343" s="298"/>
      <c r="F343" s="298"/>
      <c r="G343" s="298"/>
      <c r="H343" s="441">
        <v>4000000</v>
      </c>
      <c r="I343" s="298">
        <v>132776</v>
      </c>
    </row>
    <row r="344" spans="1:9" ht="12" customHeight="1" outlineLevel="1">
      <c r="A344" s="485"/>
      <c r="B344" s="301"/>
      <c r="C344" s="487" t="s">
        <v>289</v>
      </c>
      <c r="D344" s="480">
        <v>180000</v>
      </c>
      <c r="E344" s="298">
        <f>SUM(D344/30.126)</f>
        <v>5974.905397331208</v>
      </c>
      <c r="F344" s="298"/>
      <c r="G344" s="298"/>
      <c r="H344" s="441"/>
      <c r="I344" s="298"/>
    </row>
    <row r="345" spans="1:9" ht="12" customHeight="1" outlineLevel="1">
      <c r="A345" s="486"/>
      <c r="B345" s="484"/>
      <c r="C345" s="391" t="s">
        <v>290</v>
      </c>
      <c r="D345" s="400">
        <v>271000</v>
      </c>
      <c r="E345" s="298">
        <f>SUM(D345/30.126)</f>
        <v>8995.552014870875</v>
      </c>
      <c r="F345" s="298"/>
      <c r="G345" s="298"/>
      <c r="H345" s="441"/>
      <c r="I345" s="298"/>
    </row>
    <row r="346" spans="1:9" ht="12" customHeight="1" outlineLevel="1">
      <c r="A346" s="481" t="s">
        <v>286</v>
      </c>
      <c r="B346" s="234">
        <v>716</v>
      </c>
      <c r="C346" s="482" t="s">
        <v>269</v>
      </c>
      <c r="D346" s="479">
        <f>SUM(D347:D348)</f>
        <v>3610000</v>
      </c>
      <c r="E346" s="167">
        <f>SUM(E347:E348)</f>
        <v>119830.0471353648</v>
      </c>
      <c r="F346" s="167">
        <v>500000</v>
      </c>
      <c r="G346" s="167">
        <v>16597</v>
      </c>
      <c r="H346" s="440"/>
      <c r="I346" s="167"/>
    </row>
    <row r="347" spans="1:9" ht="12" customHeight="1" outlineLevel="1">
      <c r="A347" s="358"/>
      <c r="B347" s="477"/>
      <c r="C347" s="478" t="s">
        <v>287</v>
      </c>
      <c r="D347" s="401">
        <v>2810000</v>
      </c>
      <c r="E347" s="167">
        <f>SUM(D347/30.126)</f>
        <v>93274.91203611498</v>
      </c>
      <c r="F347" s="298"/>
      <c r="G347" s="167"/>
      <c r="H347" s="441"/>
      <c r="I347" s="167"/>
    </row>
    <row r="348" spans="1:9" ht="12" customHeight="1" outlineLevel="1">
      <c r="A348" s="358"/>
      <c r="B348" s="477"/>
      <c r="C348" s="478" t="s">
        <v>288</v>
      </c>
      <c r="D348" s="401">
        <v>800000</v>
      </c>
      <c r="E348" s="167">
        <f>SUM(D348/30.126)</f>
        <v>26555.135099249816</v>
      </c>
      <c r="F348" s="298"/>
      <c r="G348" s="167"/>
      <c r="H348" s="441"/>
      <c r="I348" s="167"/>
    </row>
    <row r="349" spans="1:9" ht="12" customHeight="1" outlineLevel="1">
      <c r="A349" s="358"/>
      <c r="B349" s="477"/>
      <c r="C349" s="478" t="s">
        <v>305</v>
      </c>
      <c r="D349" s="401"/>
      <c r="E349" s="167"/>
      <c r="F349" s="298">
        <v>500000</v>
      </c>
      <c r="G349" s="167">
        <v>16597</v>
      </c>
      <c r="H349" s="441"/>
      <c r="I349" s="167"/>
    </row>
    <row r="350" spans="1:9" ht="12" customHeight="1" outlineLevel="1">
      <c r="A350" s="488" t="s">
        <v>291</v>
      </c>
      <c r="B350" s="477"/>
      <c r="C350" s="489" t="s">
        <v>292</v>
      </c>
      <c r="D350" s="479">
        <f>SUM(D351)</f>
        <v>400000</v>
      </c>
      <c r="E350" s="167">
        <f>SUM(E351)</f>
        <v>13277.567549624908</v>
      </c>
      <c r="F350" s="167">
        <v>2000000</v>
      </c>
      <c r="G350" s="167">
        <v>66388</v>
      </c>
      <c r="H350" s="440">
        <v>1000000</v>
      </c>
      <c r="I350" s="167">
        <v>33194</v>
      </c>
    </row>
    <row r="351" spans="1:9" ht="12" customHeight="1" outlineLevel="1">
      <c r="A351" s="358"/>
      <c r="B351" s="477"/>
      <c r="C351" s="478" t="s">
        <v>293</v>
      </c>
      <c r="D351" s="401">
        <v>400000</v>
      </c>
      <c r="E351" s="167">
        <f>SUM(D351/30.126)</f>
        <v>13277.567549624908</v>
      </c>
      <c r="F351" s="298">
        <v>2000000</v>
      </c>
      <c r="G351" s="167">
        <v>66388</v>
      </c>
      <c r="H351" s="441">
        <v>1000000</v>
      </c>
      <c r="I351" s="167">
        <v>33194</v>
      </c>
    </row>
    <row r="352" spans="1:9" ht="12" customHeight="1" hidden="1" outlineLevel="1">
      <c r="A352" s="358"/>
      <c r="B352" s="477"/>
      <c r="C352" s="478"/>
      <c r="D352" s="401"/>
      <c r="E352" s="167"/>
      <c r="F352" s="298"/>
      <c r="G352" s="167"/>
      <c r="H352" s="441"/>
      <c r="I352" s="167"/>
    </row>
    <row r="353" spans="1:9" ht="12" customHeight="1" hidden="1" collapsed="1">
      <c r="A353" s="354"/>
      <c r="B353" s="355">
        <v>717</v>
      </c>
      <c r="C353" s="370"/>
      <c r="D353" s="214"/>
      <c r="E353" s="167">
        <f>SUM(D353/30.126)</f>
        <v>0</v>
      </c>
      <c r="F353" s="298">
        <v>0</v>
      </c>
      <c r="G353" s="167"/>
      <c r="H353" s="441">
        <v>0</v>
      </c>
      <c r="I353" s="167"/>
    </row>
    <row r="354" spans="1:9" ht="12" customHeight="1">
      <c r="A354" s="356"/>
      <c r="B354" s="357"/>
      <c r="C354" s="371"/>
      <c r="D354" s="73"/>
      <c r="E354" s="167"/>
      <c r="F354" s="298"/>
      <c r="G354" s="167"/>
      <c r="H354" s="441"/>
      <c r="I354" s="167"/>
    </row>
    <row r="355" spans="1:9" ht="12" customHeight="1">
      <c r="A355" s="177" t="s">
        <v>97</v>
      </c>
      <c r="B355" s="165"/>
      <c r="C355" s="365"/>
      <c r="D355" s="168">
        <f>SUM(D357+D358+D360)</f>
        <v>2022000</v>
      </c>
      <c r="E355" s="167">
        <v>67117</v>
      </c>
      <c r="F355" s="167">
        <v>500000</v>
      </c>
      <c r="G355" s="167">
        <v>16597</v>
      </c>
      <c r="H355" s="440"/>
      <c r="I355" s="167"/>
    </row>
    <row r="356" spans="1:9" ht="12" customHeight="1">
      <c r="A356" s="354"/>
      <c r="B356" s="515"/>
      <c r="C356" s="516"/>
      <c r="D356" s="517"/>
      <c r="E356" s="298"/>
      <c r="F356" s="298"/>
      <c r="G356" s="298"/>
      <c r="H356" s="441"/>
      <c r="I356" s="298"/>
    </row>
    <row r="357" spans="1:9" ht="12" customHeight="1">
      <c r="A357" s="402"/>
      <c r="B357" s="398"/>
      <c r="C357" s="399" t="s">
        <v>297</v>
      </c>
      <c r="D357" s="400">
        <v>300000</v>
      </c>
      <c r="E357" s="167">
        <v>9958</v>
      </c>
      <c r="F357" s="298">
        <v>500000</v>
      </c>
      <c r="G357" s="167">
        <v>16597</v>
      </c>
      <c r="H357" s="441"/>
      <c r="I357" s="167"/>
    </row>
    <row r="358" spans="1:9" ht="12" customHeight="1">
      <c r="A358" s="358"/>
      <c r="B358" s="359">
        <v>717</v>
      </c>
      <c r="C358" s="362" t="s">
        <v>268</v>
      </c>
      <c r="D358" s="215">
        <v>1600000</v>
      </c>
      <c r="E358" s="167">
        <f>D358/30.126</f>
        <v>53110.27019849963</v>
      </c>
      <c r="F358" s="298"/>
      <c r="G358" s="167"/>
      <c r="H358" s="441"/>
      <c r="I358" s="167"/>
    </row>
    <row r="359" spans="1:9" ht="12" customHeight="1" hidden="1">
      <c r="A359" s="412"/>
      <c r="B359" s="386">
        <v>717</v>
      </c>
      <c r="C359" s="387"/>
      <c r="D359" s="215"/>
      <c r="E359" s="167"/>
      <c r="F359" s="298"/>
      <c r="G359" s="167"/>
      <c r="H359" s="441"/>
      <c r="I359" s="167"/>
    </row>
    <row r="360" spans="1:9" ht="12" customHeight="1">
      <c r="A360" s="412"/>
      <c r="B360" s="386"/>
      <c r="C360" s="387" t="s">
        <v>298</v>
      </c>
      <c r="D360" s="215">
        <v>122000</v>
      </c>
      <c r="E360" s="167">
        <v>4049</v>
      </c>
      <c r="F360" s="298"/>
      <c r="G360" s="167"/>
      <c r="H360" s="441"/>
      <c r="I360" s="167"/>
    </row>
    <row r="361" spans="1:9" ht="12" customHeight="1">
      <c r="A361" s="412"/>
      <c r="B361" s="386"/>
      <c r="C361" s="387"/>
      <c r="D361" s="215"/>
      <c r="E361" s="167"/>
      <c r="F361" s="298"/>
      <c r="G361" s="167"/>
      <c r="H361" s="441"/>
      <c r="I361" s="167"/>
    </row>
    <row r="362" spans="1:9" ht="12" customHeight="1" hidden="1">
      <c r="A362" s="412"/>
      <c r="B362" s="386"/>
      <c r="C362" s="387"/>
      <c r="D362" s="215"/>
      <c r="E362" s="167"/>
      <c r="F362" s="298"/>
      <c r="G362" s="167"/>
      <c r="H362" s="441"/>
      <c r="I362" s="167"/>
    </row>
    <row r="363" spans="1:9" ht="12" customHeight="1">
      <c r="A363" s="493" t="s">
        <v>294</v>
      </c>
      <c r="B363" s="494"/>
      <c r="C363" s="495" t="s">
        <v>295</v>
      </c>
      <c r="D363" s="497">
        <v>864000</v>
      </c>
      <c r="E363" s="496">
        <f>SUM(D363/30.126)</f>
        <v>28679.5459071898</v>
      </c>
      <c r="F363" s="422">
        <v>636000</v>
      </c>
      <c r="G363" s="422">
        <v>21111</v>
      </c>
      <c r="H363" s="442"/>
      <c r="I363" s="422"/>
    </row>
    <row r="364" spans="1:9" ht="12" customHeight="1">
      <c r="A364" s="412"/>
      <c r="B364" s="490"/>
      <c r="C364" s="491"/>
      <c r="D364" s="215"/>
      <c r="E364" s="167"/>
      <c r="F364" s="298"/>
      <c r="G364" s="167"/>
      <c r="H364" s="441"/>
      <c r="I364" s="167"/>
    </row>
    <row r="365" spans="1:9" ht="12" customHeight="1">
      <c r="A365" s="412"/>
      <c r="B365" s="386"/>
      <c r="C365" s="387" t="s">
        <v>270</v>
      </c>
      <c r="D365" s="215">
        <v>864000</v>
      </c>
      <c r="E365" s="167">
        <v>28680</v>
      </c>
      <c r="F365" s="298">
        <v>636000</v>
      </c>
      <c r="G365" s="167">
        <v>21111</v>
      </c>
      <c r="H365" s="441"/>
      <c r="I365" s="167"/>
    </row>
    <row r="366" spans="1:9" ht="12" customHeight="1">
      <c r="A366" s="412"/>
      <c r="B366" s="386"/>
      <c r="C366" s="387"/>
      <c r="D366" s="215"/>
      <c r="E366" s="167"/>
      <c r="F366" s="298"/>
      <c r="G366" s="167"/>
      <c r="H366" s="441"/>
      <c r="I366" s="167"/>
    </row>
    <row r="367" spans="1:9" ht="12" customHeight="1">
      <c r="A367" s="511" t="s">
        <v>299</v>
      </c>
      <c r="B367" s="512">
        <v>717</v>
      </c>
      <c r="C367" s="513" t="s">
        <v>300</v>
      </c>
      <c r="D367" s="514">
        <f>SUM(D368)</f>
        <v>80000</v>
      </c>
      <c r="E367" s="422">
        <f>SUM(D367/30.126)</f>
        <v>2655.5135099249815</v>
      </c>
      <c r="F367" s="422">
        <v>1500350</v>
      </c>
      <c r="G367" s="422">
        <v>49803</v>
      </c>
      <c r="H367" s="442">
        <v>454793</v>
      </c>
      <c r="I367" s="422">
        <v>15096</v>
      </c>
    </row>
    <row r="368" spans="1:9" ht="12" customHeight="1">
      <c r="A368" s="412"/>
      <c r="B368" s="386"/>
      <c r="C368" s="387" t="s">
        <v>301</v>
      </c>
      <c r="D368" s="215">
        <v>80000</v>
      </c>
      <c r="E368" s="167">
        <f>SUM(D368/30.126)</f>
        <v>2655.5135099249815</v>
      </c>
      <c r="F368" s="298"/>
      <c r="G368" s="167"/>
      <c r="H368" s="441"/>
      <c r="I368" s="167"/>
    </row>
    <row r="369" spans="1:9" ht="12" customHeight="1">
      <c r="A369" s="412"/>
      <c r="B369" s="386"/>
      <c r="C369" s="387" t="s">
        <v>306</v>
      </c>
      <c r="D369" s="215"/>
      <c r="E369" s="167"/>
      <c r="F369" s="298">
        <v>700000</v>
      </c>
      <c r="G369" s="167">
        <v>23236</v>
      </c>
      <c r="H369" s="441"/>
      <c r="I369" s="167"/>
    </row>
    <row r="370" spans="1:9" ht="12" customHeight="1">
      <c r="A370" s="412"/>
      <c r="B370" s="386"/>
      <c r="C370" s="387" t="s">
        <v>307</v>
      </c>
      <c r="D370" s="215"/>
      <c r="E370" s="167"/>
      <c r="F370" s="298">
        <v>800350</v>
      </c>
      <c r="G370" s="167">
        <v>26567</v>
      </c>
      <c r="H370" s="441">
        <v>454793</v>
      </c>
      <c r="I370" s="167">
        <v>15096</v>
      </c>
    </row>
    <row r="371" spans="1:9" ht="12" customHeight="1">
      <c r="A371" s="360"/>
      <c r="B371" s="386">
        <v>717</v>
      </c>
      <c r="C371" s="387"/>
      <c r="D371" s="215"/>
      <c r="E371" s="167"/>
      <c r="F371" s="298"/>
      <c r="G371" s="167"/>
      <c r="H371" s="441"/>
      <c r="I371" s="167"/>
    </row>
    <row r="372" spans="1:9" s="313" customFormat="1" ht="32.25" customHeight="1" thickBot="1">
      <c r="A372" s="446" t="s">
        <v>0</v>
      </c>
      <c r="B372" s="447"/>
      <c r="C372" s="448"/>
      <c r="D372" s="435">
        <f>SUM(D337+D342+D346+D350+D355+D363+D367)</f>
        <v>7987000</v>
      </c>
      <c r="E372" s="463">
        <v>265120</v>
      </c>
      <c r="F372" s="435">
        <f>SUM(F346+F350+F355+F363+F367)</f>
        <v>5136350</v>
      </c>
      <c r="G372" s="463">
        <f>SUM(G346+G350+G355+G363+G367)</f>
        <v>170496</v>
      </c>
      <c r="H372" s="449">
        <f>SUM(H342+H346+H350+H355+H363+H367)</f>
        <v>5454793</v>
      </c>
      <c r="I372" s="463">
        <f>SUM(I342+I346+I350+I355+I363+I367)</f>
        <v>181066</v>
      </c>
    </row>
    <row r="373" spans="1:9" ht="12" customHeight="1" thickTop="1">
      <c r="A373" s="321"/>
      <c r="B373" s="322"/>
      <c r="C373" s="323"/>
      <c r="D373" s="321"/>
      <c r="E373" s="321"/>
      <c r="F373" s="420"/>
      <c r="G373" s="458"/>
      <c r="H373" s="420"/>
      <c r="I373" s="458"/>
    </row>
    <row r="374" spans="1:9" ht="12" customHeight="1">
      <c r="A374" s="2"/>
      <c r="B374" s="67"/>
      <c r="C374" s="65"/>
      <c r="D374" s="2"/>
      <c r="E374" s="2"/>
      <c r="F374" s="421"/>
      <c r="G374" s="303"/>
      <c r="H374" s="421"/>
      <c r="I374" s="437"/>
    </row>
    <row r="375" spans="1:9" ht="12" customHeight="1">
      <c r="A375" s="2"/>
      <c r="B375" s="67"/>
      <c r="C375" s="65"/>
      <c r="D375" s="2"/>
      <c r="E375" s="2"/>
      <c r="F375" s="421"/>
      <c r="G375" s="437"/>
      <c r="H375" s="421"/>
      <c r="I375" s="437"/>
    </row>
    <row r="376" spans="1:9" ht="12" customHeight="1">
      <c r="A376" s="2"/>
      <c r="B376" s="67"/>
      <c r="C376" s="65"/>
      <c r="D376" s="2"/>
      <c r="E376" s="2"/>
      <c r="F376" s="421"/>
      <c r="G376" s="437"/>
      <c r="H376" s="421"/>
      <c r="I376" s="437"/>
    </row>
    <row r="377" spans="1:9" ht="12" customHeight="1" thickBot="1">
      <c r="A377" s="453"/>
      <c r="B377" s="454"/>
      <c r="C377" s="455"/>
      <c r="D377" s="456"/>
      <c r="E377" s="456"/>
      <c r="F377" s="457"/>
      <c r="G377" s="459"/>
      <c r="H377" s="457"/>
      <c r="I377" s="459"/>
    </row>
    <row r="378" spans="1:9" ht="15" customHeight="1" thickTop="1">
      <c r="A378" s="450" t="s">
        <v>25</v>
      </c>
      <c r="B378" s="451"/>
      <c r="C378" s="452"/>
      <c r="D378" s="118">
        <v>2009</v>
      </c>
      <c r="E378" s="118" t="s">
        <v>221</v>
      </c>
      <c r="F378" s="461"/>
      <c r="G378" s="464" t="s">
        <v>221</v>
      </c>
      <c r="H378" s="462">
        <v>2009</v>
      </c>
      <c r="I378" s="464" t="s">
        <v>221</v>
      </c>
    </row>
    <row r="379" spans="1:9" ht="15" customHeight="1">
      <c r="A379" s="324" t="s">
        <v>296</v>
      </c>
      <c r="B379" s="325"/>
      <c r="C379" s="326"/>
      <c r="D379" s="429">
        <f>SUM(D330)</f>
        <v>11281000</v>
      </c>
      <c r="E379" s="167">
        <f>SUM(D379/30.126)</f>
        <v>374460.59881829645</v>
      </c>
      <c r="F379" s="419">
        <v>11612050</v>
      </c>
      <c r="G379" s="167">
        <v>385450</v>
      </c>
      <c r="H379" s="460">
        <v>12043530</v>
      </c>
      <c r="I379" s="167">
        <v>399772</v>
      </c>
    </row>
    <row r="380" spans="1:9" ht="15" customHeight="1">
      <c r="A380" s="324" t="s">
        <v>23</v>
      </c>
      <c r="B380" s="325"/>
      <c r="C380" s="326"/>
      <c r="D380" s="429">
        <f>SUM(D372)</f>
        <v>7987000</v>
      </c>
      <c r="E380" s="167">
        <f>SUM(D380/30.126)</f>
        <v>265119.83004713536</v>
      </c>
      <c r="F380" s="419">
        <v>5136350</v>
      </c>
      <c r="G380" s="167">
        <v>170496</v>
      </c>
      <c r="H380" s="460">
        <v>5454793</v>
      </c>
      <c r="I380" s="167">
        <v>181066</v>
      </c>
    </row>
    <row r="381" spans="1:9" ht="15" customHeight="1">
      <c r="A381" s="324"/>
      <c r="B381" s="325"/>
      <c r="C381" s="326"/>
      <c r="D381" s="429"/>
      <c r="E381" s="167"/>
      <c r="F381" s="298"/>
      <c r="G381" s="167"/>
      <c r="H381" s="441"/>
      <c r="I381" s="167"/>
    </row>
    <row r="382" spans="1:9" ht="15" customHeight="1">
      <c r="A382" s="160" t="s">
        <v>78</v>
      </c>
      <c r="B382" s="161"/>
      <c r="C382" s="162"/>
      <c r="D382" s="430">
        <f>SUM(D379:D381)</f>
        <v>19268000</v>
      </c>
      <c r="E382" s="427">
        <f>SUM(E379+E380+E381)</f>
        <v>639580.4288654318</v>
      </c>
      <c r="F382" s="430">
        <f>SUM(F379+F380)</f>
        <v>16748400</v>
      </c>
      <c r="G382" s="427">
        <f>SUM(G379:G381)</f>
        <v>555946</v>
      </c>
      <c r="H382" s="443">
        <f>SUM(H379+H380)</f>
        <v>17498323</v>
      </c>
      <c r="I382" s="427">
        <f>SUM(I379+I380)</f>
        <v>580838</v>
      </c>
    </row>
    <row r="383" spans="1:9" ht="12" customHeight="1">
      <c r="A383" s="66"/>
      <c r="B383" s="67"/>
      <c r="C383" s="65"/>
      <c r="D383" s="431"/>
      <c r="E383" s="167"/>
      <c r="F383" s="298"/>
      <c r="G383" s="167"/>
      <c r="H383" s="441"/>
      <c r="I383" s="167"/>
    </row>
    <row r="384" spans="1:9" ht="15" customHeight="1">
      <c r="A384" s="324" t="s">
        <v>20</v>
      </c>
      <c r="B384" s="325"/>
      <c r="C384" s="326"/>
      <c r="D384" s="419">
        <v>16088000</v>
      </c>
      <c r="E384" s="167">
        <f>SUM(D384/30.126)</f>
        <v>534023.7668459138</v>
      </c>
      <c r="F384" s="298">
        <v>16748400</v>
      </c>
      <c r="G384" s="167">
        <v>555946</v>
      </c>
      <c r="H384" s="441">
        <v>17498323</v>
      </c>
      <c r="I384" s="167">
        <v>580838</v>
      </c>
    </row>
    <row r="385" spans="1:9" ht="15" customHeight="1">
      <c r="A385" s="324" t="s">
        <v>304</v>
      </c>
      <c r="B385" s="325"/>
      <c r="C385" s="326"/>
      <c r="D385" s="419">
        <v>3100000</v>
      </c>
      <c r="E385" s="167">
        <f>SUM(D385/30.126)</f>
        <v>102901.14850959304</v>
      </c>
      <c r="F385" s="298"/>
      <c r="G385" s="167"/>
      <c r="H385" s="441"/>
      <c r="I385" s="167"/>
    </row>
    <row r="386" spans="1:9" ht="15" customHeight="1">
      <c r="A386" s="331" t="s">
        <v>75</v>
      </c>
      <c r="B386" s="332"/>
      <c r="C386" s="333"/>
      <c r="D386" s="429">
        <v>40000</v>
      </c>
      <c r="E386" s="167">
        <f>SUM(D386/30.126)</f>
        <v>1327.7567549624907</v>
      </c>
      <c r="F386" s="298"/>
      <c r="G386" s="167"/>
      <c r="H386" s="441"/>
      <c r="I386" s="167"/>
    </row>
    <row r="387" spans="1:9" ht="15" customHeight="1">
      <c r="A387" s="331"/>
      <c r="B387" s="332"/>
      <c r="C387" s="333"/>
      <c r="D387" s="429"/>
      <c r="E387" s="167"/>
      <c r="F387" s="298"/>
      <c r="G387" s="167"/>
      <c r="H387" s="441"/>
      <c r="I387" s="167"/>
    </row>
    <row r="388" spans="1:9" ht="15" customHeight="1" thickBot="1">
      <c r="A388" s="159" t="s">
        <v>21</v>
      </c>
      <c r="B388" s="157"/>
      <c r="C388" s="158"/>
      <c r="D388" s="432">
        <f>SUM(D384:D387)</f>
        <v>19228000</v>
      </c>
      <c r="E388" s="427">
        <f>SUM(E384+E385+E386)</f>
        <v>638252.6721104693</v>
      </c>
      <c r="F388" s="432">
        <v>16748400</v>
      </c>
      <c r="G388" s="427">
        <v>555945</v>
      </c>
      <c r="H388" s="444">
        <v>17498323</v>
      </c>
      <c r="I388" s="427">
        <v>580838</v>
      </c>
    </row>
    <row r="389" spans="1:9" ht="15" customHeight="1" thickBot="1" thickTop="1">
      <c r="A389" s="150" t="s">
        <v>220</v>
      </c>
      <c r="B389" s="151"/>
      <c r="C389" s="152"/>
      <c r="D389" s="433">
        <v>0</v>
      </c>
      <c r="E389" s="428">
        <v>0</v>
      </c>
      <c r="F389" s="434">
        <v>0</v>
      </c>
      <c r="G389" s="428">
        <v>0</v>
      </c>
      <c r="H389" s="445">
        <v>0</v>
      </c>
      <c r="I389" s="428">
        <v>0</v>
      </c>
    </row>
    <row r="390" spans="4:7" ht="12" customHeight="1" thickTop="1">
      <c r="D390" s="403"/>
      <c r="E390" s="403"/>
      <c r="F390" s="403"/>
      <c r="G390" s="403"/>
    </row>
    <row r="391" spans="2:3" ht="12" customHeight="1">
      <c r="B391" s="67"/>
      <c r="C391" s="314"/>
    </row>
    <row r="392" spans="2:5" ht="12" customHeight="1">
      <c r="B392" s="67"/>
      <c r="C392" s="315"/>
      <c r="D392" s="413"/>
      <c r="E392" s="413"/>
    </row>
    <row r="393" spans="2:3" ht="12" customHeight="1">
      <c r="B393" s="67"/>
      <c r="C393" s="316"/>
    </row>
    <row r="394" spans="2:3" ht="12" customHeight="1">
      <c r="B394" s="67"/>
      <c r="C394" s="316"/>
    </row>
    <row r="395" spans="2:3" ht="12" customHeight="1">
      <c r="B395" s="67"/>
      <c r="C395" s="316"/>
    </row>
    <row r="396" spans="2:3" ht="12" customHeight="1">
      <c r="B396" s="67"/>
      <c r="C396" s="409" t="s">
        <v>271</v>
      </c>
    </row>
    <row r="397" spans="2:3" ht="12" customHeight="1">
      <c r="B397" s="67"/>
      <c r="C397" s="316"/>
    </row>
    <row r="398" spans="2:3" ht="12" customHeight="1">
      <c r="B398" s="317"/>
      <c r="C398" s="194" t="s">
        <v>272</v>
      </c>
    </row>
    <row r="399" spans="2:3" ht="12" customHeight="1">
      <c r="B399" s="317"/>
      <c r="C399" s="2"/>
    </row>
    <row r="400" spans="2:3" ht="12" customHeight="1">
      <c r="B400" s="2"/>
      <c r="C400" s="410" t="s">
        <v>273</v>
      </c>
    </row>
    <row r="401" spans="2:3" ht="12" customHeight="1">
      <c r="B401" s="2"/>
      <c r="C401" s="319"/>
    </row>
    <row r="402" spans="2:3" ht="12" customHeight="1">
      <c r="B402" s="2"/>
      <c r="C402" s="319"/>
    </row>
    <row r="403" spans="2:3" ht="12" customHeight="1">
      <c r="B403" s="2"/>
      <c r="C403" s="319"/>
    </row>
    <row r="404" spans="2:3" ht="12" customHeight="1">
      <c r="B404" s="62"/>
      <c r="C404" s="62"/>
    </row>
    <row r="405" spans="2:3" ht="12" customHeight="1">
      <c r="B405" s="62"/>
      <c r="C405" s="62"/>
    </row>
    <row r="406" spans="2:3" ht="16.5" customHeight="1">
      <c r="B406" s="62"/>
      <c r="C406" s="62"/>
    </row>
    <row r="407" spans="2:3" ht="16.5" customHeight="1">
      <c r="B407" s="62"/>
      <c r="C407" s="62"/>
    </row>
    <row r="408" spans="2:3" ht="11.25">
      <c r="B408" s="62"/>
      <c r="C408" s="62"/>
    </row>
    <row r="409" spans="2:3" ht="12" customHeight="1">
      <c r="B409" s="62"/>
      <c r="C409" s="62"/>
    </row>
    <row r="410" spans="2:3" ht="11.25">
      <c r="B410" s="62"/>
      <c r="C410" s="62"/>
    </row>
    <row r="411" spans="2:3" ht="11.25">
      <c r="B411" s="62"/>
      <c r="C411" s="62"/>
    </row>
    <row r="412" spans="1:3" ht="12.75">
      <c r="A412" s="83"/>
      <c r="B412" s="62"/>
      <c r="C412" s="62"/>
    </row>
    <row r="413" ht="12.75">
      <c r="C413" s="385"/>
    </row>
    <row r="415" ht="16.5" customHeight="1"/>
    <row r="416" ht="12" customHeight="1"/>
    <row r="417" ht="15.75" customHeight="1"/>
    <row r="418" ht="13.5" customHeight="1"/>
    <row r="419" ht="13.5" customHeight="1"/>
    <row r="420" ht="13.5" customHeight="1"/>
    <row r="421" ht="13.5" customHeight="1"/>
    <row r="422" ht="12.75" customHeight="1"/>
    <row r="429" ht="11.25" hidden="1"/>
    <row r="430" ht="11.25" hidden="1"/>
    <row r="431" ht="11.25" hidden="1"/>
    <row r="432" ht="11.25" hidden="1"/>
    <row r="433" ht="11.25" hidden="1"/>
    <row r="434" ht="14.25" customHeight="1" hidden="1"/>
    <row r="435" ht="16.5" customHeight="1" hidden="1"/>
    <row r="436" spans="2:3" ht="11.25" customHeight="1" hidden="1" thickTop="1">
      <c r="B436" s="62"/>
      <c r="C436" s="62"/>
    </row>
    <row r="437" spans="2:3" ht="11.25" hidden="1">
      <c r="B437" s="62"/>
      <c r="C437" s="62"/>
    </row>
    <row r="438" spans="2:3" ht="11.25" hidden="1">
      <c r="B438" s="62"/>
      <c r="C438" s="62"/>
    </row>
    <row r="439" spans="2:3" ht="11.25" hidden="1">
      <c r="B439" s="62"/>
      <c r="C439" s="62"/>
    </row>
    <row r="440" spans="2:3" ht="11.25" hidden="1">
      <c r="B440" s="62"/>
      <c r="C440" s="62"/>
    </row>
    <row r="441" spans="2:3" ht="11.25" hidden="1">
      <c r="B441" s="62"/>
      <c r="C441" s="62"/>
    </row>
    <row r="442" spans="2:3" ht="11.25" hidden="1">
      <c r="B442" s="62"/>
      <c r="C442" s="62"/>
    </row>
    <row r="443" spans="2:3" ht="11.25">
      <c r="B443" s="62"/>
      <c r="C443" s="62"/>
    </row>
    <row r="444" spans="2:3" ht="11.25">
      <c r="B444" s="62"/>
      <c r="C444" s="62"/>
    </row>
    <row r="445" spans="2:3" ht="11.25">
      <c r="B445" s="62"/>
      <c r="C445" s="62"/>
    </row>
    <row r="446" spans="2:3" ht="11.25" hidden="1">
      <c r="B446" s="62"/>
      <c r="C446" s="62"/>
    </row>
    <row r="447" spans="2:3" ht="11.25">
      <c r="B447" s="62"/>
      <c r="C447" s="62"/>
    </row>
    <row r="448" spans="2:3" ht="11.25">
      <c r="B448" s="62"/>
      <c r="C448" s="62"/>
    </row>
    <row r="449" spans="2:3" ht="11.25">
      <c r="B449" s="62"/>
      <c r="C449" s="62"/>
    </row>
    <row r="450" spans="2:3" ht="11.25">
      <c r="B450" s="62"/>
      <c r="C450" s="62"/>
    </row>
    <row r="451" spans="2:3" ht="11.25" hidden="1">
      <c r="B451" s="62"/>
      <c r="C451" s="62"/>
    </row>
    <row r="452" spans="2:3" ht="11.25">
      <c r="B452" s="62"/>
      <c r="C452" s="62"/>
    </row>
    <row r="453" spans="2:3" ht="11.25">
      <c r="B453" s="62"/>
      <c r="C453" s="62"/>
    </row>
    <row r="454" spans="2:3" ht="11.25">
      <c r="B454" s="62"/>
      <c r="C454" s="62"/>
    </row>
    <row r="455" spans="2:3" ht="11.25">
      <c r="B455" s="62"/>
      <c r="C455" s="62"/>
    </row>
    <row r="456" spans="2:3" ht="11.25" hidden="1">
      <c r="B456" s="62"/>
      <c r="C456" s="62"/>
    </row>
    <row r="457" spans="2:3" ht="11.25">
      <c r="B457" s="62"/>
      <c r="C457" s="62"/>
    </row>
    <row r="458" spans="2:3" ht="11.25">
      <c r="B458" s="62"/>
      <c r="C458" s="62"/>
    </row>
    <row r="459" spans="2:3" ht="11.25">
      <c r="B459" s="62"/>
      <c r="C459" s="62"/>
    </row>
    <row r="460" spans="2:3" ht="11.25">
      <c r="B460" s="62"/>
      <c r="C460" s="62"/>
    </row>
    <row r="461" spans="2:3" ht="11.25" hidden="1">
      <c r="B461" s="62"/>
      <c r="C461" s="62"/>
    </row>
    <row r="462" spans="2:3" ht="11.25" hidden="1">
      <c r="B462" s="62"/>
      <c r="C462" s="62"/>
    </row>
    <row r="463" spans="2:3" ht="11.25">
      <c r="B463" s="62"/>
      <c r="C463" s="62"/>
    </row>
    <row r="464" spans="2:3" ht="11.25">
      <c r="B464" s="62"/>
      <c r="C464" s="62"/>
    </row>
    <row r="465" spans="2:3" ht="11.25">
      <c r="B465" s="62"/>
      <c r="C465" s="62"/>
    </row>
    <row r="466" spans="2:3" ht="11.25">
      <c r="B466" s="62"/>
      <c r="C466" s="62"/>
    </row>
    <row r="467" spans="2:3" ht="11.25">
      <c r="B467" s="62"/>
      <c r="C467" s="62"/>
    </row>
    <row r="471" ht="11.25" hidden="1"/>
    <row r="472" ht="11.25" hidden="1"/>
    <row r="485" ht="11.25" hidden="1"/>
    <row r="486" ht="11.25" hidden="1"/>
    <row r="505" ht="19.5" customHeight="1"/>
    <row r="511" ht="17.25" customHeight="1"/>
  </sheetData>
  <sheetProtection/>
  <mergeCells count="7">
    <mergeCell ref="A82:C82"/>
    <mergeCell ref="A321:C321"/>
    <mergeCell ref="A158:C158"/>
    <mergeCell ref="A178:C178"/>
    <mergeCell ref="A209:C209"/>
    <mergeCell ref="A219:C219"/>
    <mergeCell ref="A183:C183"/>
  </mergeCells>
  <printOptions horizontalCentered="1"/>
  <pageMargins left="0.55" right="0.1968503937007874" top="0.4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Jozef</cp:lastModifiedBy>
  <cp:lastPrinted>2008-12-22T09:26:44Z</cp:lastPrinted>
  <dcterms:modified xsi:type="dcterms:W3CDTF">2009-03-20T08:45:53Z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-1997388122</vt:i4>
  </property>
  <property fmtid="{D5CDD505-2E9C-101B-9397-08002B2CF9AE}" pid="3" name="_EmailSubject">
    <vt:lpwstr>Skolenei Permon </vt:lpwstr>
  </property>
  <property fmtid="{D5CDD505-2E9C-101B-9397-08002B2CF9AE}" pid="4" name="_AuthorEmail">
    <vt:lpwstr>urbanova@senicanet.net</vt:lpwstr>
  </property>
  <property fmtid="{D5CDD505-2E9C-101B-9397-08002B2CF9AE}" pid="5" name="_AuthorEmailDisplayName">
    <vt:lpwstr>Urbanova</vt:lpwstr>
  </property>
  <property fmtid="{D5CDD505-2E9C-101B-9397-08002B2CF9AE}" pid="6" name="_ReviewingToolsShownOnce">
    <vt:lpwstr/>
  </property>
</Properties>
</file>